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75" windowWidth="3360" windowHeight="6165" tabRatio="858"/>
  </bookViews>
  <sheets>
    <sheet name="COVER" sheetId="6" r:id="rId1"/>
    <sheet name="FUND 199 (2)" sheetId="14" r:id="rId2"/>
    <sheet name="FUND 240 (2)" sheetId="16" r:id="rId3"/>
    <sheet name="COMBINED" sheetId="13" r:id="rId4"/>
    <sheet name="FUND 199 BY FNC &amp; OBJ" sheetId="2" r:id="rId5"/>
    <sheet name="FUND 240 BY FNC &amp; OBJ" sheetId="5" r:id="rId6"/>
  </sheets>
  <definedNames>
    <definedName name="_xlnm.Print_Area" localSheetId="0">COVER!$A$1:$K$16</definedName>
    <definedName name="_xlnm.Print_Area" localSheetId="1">'FUND 199 (2)'!$A$1:$I$42</definedName>
    <definedName name="_xlnm.Print_Area" localSheetId="2">'FUND 240 (2)'!$A$1:$I$27</definedName>
    <definedName name="_xlnm.Print_Area" localSheetId="5">'FUND 240 BY FNC &amp; OBJ'!$A$1:$H$16</definedName>
    <definedName name="_xlnm.Print_Titles" localSheetId="4">'FUND 199 BY FNC &amp; OBJ'!$1:$6</definedName>
  </definedNames>
  <calcPr calcId="114210" fullCalcOnLoad="1"/>
</workbook>
</file>

<file path=xl/calcChain.xml><?xml version="1.0" encoding="utf-8"?>
<calcChain xmlns="http://schemas.openxmlformats.org/spreadsheetml/2006/main">
  <c r="E28" i="13"/>
  <c r="E10"/>
  <c r="E12"/>
  <c r="E14"/>
  <c r="D37"/>
  <c r="C10"/>
  <c r="D10"/>
  <c r="C12"/>
  <c r="D12"/>
  <c r="H12" i="5"/>
  <c r="H13"/>
  <c r="H14"/>
  <c r="H15"/>
  <c r="D16"/>
  <c r="F16"/>
  <c r="H16"/>
  <c r="H11"/>
  <c r="D35" i="2"/>
  <c r="H24"/>
  <c r="H25"/>
  <c r="H26"/>
  <c r="D27"/>
  <c r="F27"/>
  <c r="H27"/>
  <c r="H30"/>
  <c r="H31"/>
  <c r="H32"/>
  <c r="H33"/>
  <c r="H34"/>
  <c r="F35"/>
  <c r="H35"/>
  <c r="H38"/>
  <c r="H39"/>
  <c r="H40"/>
  <c r="H41"/>
  <c r="H42"/>
  <c r="H51"/>
  <c r="H52"/>
  <c r="H53"/>
  <c r="H54"/>
  <c r="H55"/>
  <c r="D56"/>
  <c r="F56"/>
  <c r="H56"/>
  <c r="H60"/>
  <c r="H61"/>
  <c r="H62"/>
  <c r="H63"/>
  <c r="D64"/>
  <c r="F64"/>
  <c r="H64"/>
  <c r="H67"/>
  <c r="H68"/>
  <c r="H69"/>
  <c r="H70"/>
  <c r="H71"/>
  <c r="D72"/>
  <c r="F72"/>
  <c r="H72"/>
  <c r="H75"/>
  <c r="H76"/>
  <c r="H77"/>
  <c r="H78"/>
  <c r="H79"/>
  <c r="D80"/>
  <c r="F80"/>
  <c r="H80"/>
  <c r="H83"/>
  <c r="H85"/>
  <c r="H87"/>
  <c r="D13"/>
  <c r="D21"/>
  <c r="D89"/>
  <c r="F13"/>
  <c r="F21"/>
  <c r="H21"/>
  <c r="H17"/>
  <c r="H18"/>
  <c r="H19"/>
  <c r="H20"/>
  <c r="H16"/>
  <c r="H11"/>
  <c r="H12"/>
  <c r="H13"/>
  <c r="H10"/>
  <c r="H9"/>
  <c r="H8"/>
  <c r="B72"/>
  <c r="B35"/>
  <c r="E18" i="16"/>
  <c r="G18"/>
  <c r="I18"/>
  <c r="I15"/>
  <c r="I13"/>
  <c r="I11"/>
  <c r="B16" i="5"/>
  <c r="B13" i="2"/>
  <c r="B21"/>
  <c r="B27"/>
  <c r="B42"/>
  <c r="B56"/>
  <c r="B64"/>
  <c r="B80"/>
  <c r="B89"/>
  <c r="C37" i="13"/>
  <c r="E18"/>
  <c r="E20"/>
  <c r="E22"/>
  <c r="E24"/>
  <c r="G25" i="16"/>
  <c r="E30" i="13"/>
  <c r="E31"/>
  <c r="E33"/>
  <c r="E35"/>
  <c r="E37"/>
  <c r="E39"/>
  <c r="E41"/>
  <c r="C18"/>
  <c r="C20"/>
  <c r="C22"/>
  <c r="C24"/>
  <c r="C26"/>
  <c r="C28"/>
  <c r="C25" i="16"/>
  <c r="C30" i="13"/>
  <c r="C31"/>
  <c r="C33"/>
  <c r="C35"/>
  <c r="C39"/>
  <c r="C41"/>
  <c r="C43"/>
  <c r="D18"/>
  <c r="D20"/>
  <c r="D22"/>
  <c r="D24"/>
  <c r="D26"/>
  <c r="D28"/>
  <c r="E25" i="16"/>
  <c r="D30" i="13"/>
  <c r="D31"/>
  <c r="D33"/>
  <c r="D35"/>
  <c r="D39"/>
  <c r="D41"/>
  <c r="D43"/>
  <c r="C14"/>
  <c r="G27" i="16"/>
  <c r="E27"/>
  <c r="E40" i="14"/>
  <c r="F40"/>
  <c r="E13"/>
  <c r="D13"/>
  <c r="D40"/>
  <c r="D42"/>
  <c r="D14" i="13"/>
  <c r="D45"/>
  <c r="C45"/>
  <c r="C18" i="16"/>
  <c r="C27"/>
  <c r="F24" i="14"/>
  <c r="C13"/>
  <c r="C40"/>
  <c r="C42"/>
  <c r="F39" i="13"/>
  <c r="F38" i="14"/>
  <c r="F36"/>
  <c r="F34"/>
  <c r="I23" i="16"/>
  <c r="I25"/>
  <c r="F37" i="13"/>
  <c r="F41"/>
  <c r="F35"/>
  <c r="F33"/>
  <c r="F31"/>
  <c r="F30"/>
  <c r="F28"/>
  <c r="F26"/>
  <c r="F24"/>
  <c r="F22"/>
  <c r="F20"/>
  <c r="F18"/>
  <c r="F12"/>
  <c r="F10"/>
  <c r="F13" i="14"/>
  <c r="F9"/>
  <c r="F7"/>
  <c r="F32"/>
  <c r="F30"/>
  <c r="F28"/>
  <c r="F26"/>
  <c r="F22"/>
  <c r="F20"/>
  <c r="F18"/>
  <c r="F16"/>
  <c r="E43" i="13"/>
  <c r="F43"/>
  <c r="F14"/>
  <c r="F89" i="2"/>
  <c r="H89"/>
  <c r="E42" i="14"/>
  <c r="E45" i="13"/>
</calcChain>
</file>

<file path=xl/sharedStrings.xml><?xml version="1.0" encoding="utf-8"?>
<sst xmlns="http://schemas.openxmlformats.org/spreadsheetml/2006/main" count="224" uniqueCount="108">
  <si>
    <t>11</t>
  </si>
  <si>
    <t>12</t>
  </si>
  <si>
    <t>13</t>
  </si>
  <si>
    <t>23</t>
  </si>
  <si>
    <t>33</t>
  </si>
  <si>
    <t>34</t>
  </si>
  <si>
    <t>36</t>
  </si>
  <si>
    <t>41</t>
  </si>
  <si>
    <t>51</t>
  </si>
  <si>
    <t>Description</t>
  </si>
  <si>
    <t>Instruction</t>
  </si>
  <si>
    <t>Library &amp; Media Services</t>
  </si>
  <si>
    <t>Curriculum &amp; Staff Development</t>
  </si>
  <si>
    <t>School Leadership</t>
  </si>
  <si>
    <t>Health Services</t>
  </si>
  <si>
    <t>Student Transportation</t>
  </si>
  <si>
    <t>Cocurricular &amp; Extra Curricular Activities</t>
  </si>
  <si>
    <t>General Administration</t>
  </si>
  <si>
    <t>Maintenance &amp; Operation</t>
  </si>
  <si>
    <t>Proposed Budget</t>
  </si>
  <si>
    <t>5700</t>
  </si>
  <si>
    <t>5800</t>
  </si>
  <si>
    <t>5900</t>
  </si>
  <si>
    <t>Local &amp; Intermediate Sources</t>
  </si>
  <si>
    <t>State Program Revenues</t>
  </si>
  <si>
    <t>Federal Program Revenues</t>
  </si>
  <si>
    <t>Total Revenue Over / (Under) Expenditures</t>
  </si>
  <si>
    <t>Increase /</t>
  </si>
  <si>
    <t>(Decrease)</t>
  </si>
  <si>
    <t xml:space="preserve">          Payroll Costs</t>
  </si>
  <si>
    <t xml:space="preserve">          Professional &amp; Contracted Services</t>
  </si>
  <si>
    <t xml:space="preserve">          Supplies &amp; Materials</t>
  </si>
  <si>
    <t xml:space="preserve">          Other Operating Cost</t>
  </si>
  <si>
    <t xml:space="preserve">          Capital Outlay</t>
  </si>
  <si>
    <t xml:space="preserve">                    Total Instruction</t>
  </si>
  <si>
    <t xml:space="preserve">                    Total Library &amp; Media Services</t>
  </si>
  <si>
    <t xml:space="preserve">                    Total School Leadership</t>
  </si>
  <si>
    <t xml:space="preserve">                    Total Health Services</t>
  </si>
  <si>
    <t xml:space="preserve">                    Total Student Transportation</t>
  </si>
  <si>
    <t xml:space="preserve">      ACTIVITIES</t>
  </si>
  <si>
    <t xml:space="preserve">                    Total General Administration</t>
  </si>
  <si>
    <t xml:space="preserve">                    Total Maintenance &amp; Operation</t>
  </si>
  <si>
    <t>TOTAL APPROPRIATIONS</t>
  </si>
  <si>
    <t>Description of Expenditure</t>
  </si>
  <si>
    <t xml:space="preserve">     Total Revenues</t>
  </si>
  <si>
    <t xml:space="preserve">     Total Appropriations</t>
  </si>
  <si>
    <t>35</t>
  </si>
  <si>
    <t>Food Services</t>
  </si>
  <si>
    <t xml:space="preserve">                    Total Food Services</t>
  </si>
  <si>
    <t>FOOD SERVICE FUND</t>
  </si>
  <si>
    <t>Food Service</t>
  </si>
  <si>
    <t>PROPOSED BUDGET</t>
  </si>
  <si>
    <t xml:space="preserve">                    Total Co-Curr &amp; Extra Curr Act.</t>
  </si>
  <si>
    <t xml:space="preserve">                    Total Curr &amp; Staff Development</t>
  </si>
  <si>
    <t>Amount Increase  or Decrease</t>
  </si>
  <si>
    <t>Fund Balance</t>
  </si>
  <si>
    <t>Co &amp; Extra Curricular Activities</t>
  </si>
  <si>
    <t>Function</t>
  </si>
  <si>
    <t>Gen Fund</t>
  </si>
  <si>
    <t>Object</t>
  </si>
  <si>
    <t>Revenue</t>
  </si>
  <si>
    <t>99</t>
  </si>
  <si>
    <t xml:space="preserve">Tax Appraisal </t>
  </si>
  <si>
    <t>Tax Appraisal</t>
  </si>
  <si>
    <t>WALNUT BEND INDEPENDENT SCHOOL DISTRICT</t>
  </si>
  <si>
    <t xml:space="preserve">Expenditure </t>
  </si>
  <si>
    <t>11 - INSTRUCTION</t>
  </si>
  <si>
    <t>12 - LIBRARY &amp; MEDIA SERVICES</t>
  </si>
  <si>
    <t>13 - CURRICULUM &amp; STAFF DEVELOPMENT</t>
  </si>
  <si>
    <t>23 - SCHOOL LEADERSHIP</t>
  </si>
  <si>
    <t>33 - HEALTH SERVICES</t>
  </si>
  <si>
    <t>34 - STUDENT TRANSPORTATION</t>
  </si>
  <si>
    <t>36 - CO-CURRICULAR &amp; EXTRA CURRICULAR</t>
  </si>
  <si>
    <t>41 - GENERAL ADMINISTRATION</t>
  </si>
  <si>
    <t>51 - MAINTENANCE &amp; OPERATION</t>
  </si>
  <si>
    <t>99 - TAX APPRAISAL AND COLLECTION</t>
  </si>
  <si>
    <t>GENERAL OPERATING FUND (199) PROPOSED BUDGET</t>
  </si>
  <si>
    <t>FOOD SERVICE FUND(240) PROPOSED BUDGET</t>
  </si>
  <si>
    <t>GENERAL OPERATING (199) FUND BY FUNCTION &amp; OBJECT</t>
  </si>
  <si>
    <t>FOOD SERVICE (240) FUND BY FUNCTION &amp; OBJECT</t>
  </si>
  <si>
    <t>53</t>
  </si>
  <si>
    <t>ESC PEIMS Services</t>
  </si>
  <si>
    <t>53 - ESC PEIMS Services</t>
  </si>
  <si>
    <t xml:space="preserve">           Professional &amp; Contracted Services</t>
  </si>
  <si>
    <t>GENERAL FUND</t>
  </si>
  <si>
    <t>COMBINED FUNDS</t>
  </si>
  <si>
    <t>35 - FOOD SERVICES</t>
  </si>
  <si>
    <t xml:space="preserve">         Professional &amp; Contracted Services</t>
  </si>
  <si>
    <t xml:space="preserve">         Supplies &amp; Materials</t>
  </si>
  <si>
    <t xml:space="preserve">         Other Operating Cost</t>
  </si>
  <si>
    <t xml:space="preserve">         Capital Outlay</t>
  </si>
  <si>
    <t xml:space="preserve">         Payroll Costs</t>
  </si>
  <si>
    <t xml:space="preserve">Food Service </t>
  </si>
  <si>
    <t>Combined</t>
  </si>
  <si>
    <t>Funds</t>
  </si>
  <si>
    <t>93</t>
  </si>
  <si>
    <t>Co-op Fees</t>
  </si>
  <si>
    <t xml:space="preserve"> 93 - Co-op Fees</t>
  </si>
  <si>
    <t>2011 - 2012</t>
  </si>
  <si>
    <t>Adopted Budget</t>
  </si>
  <si>
    <t xml:space="preserve">GENERAL OPERATING (199) &amp; FOOD SERVICE (240) </t>
  </si>
  <si>
    <t>2012 - 2013</t>
  </si>
  <si>
    <t>GENERAL OPERATING FUND @ $1.04 (97.5% Collection Rate)</t>
  </si>
  <si>
    <t>FISCAL YEAR 2013 - 2014</t>
  </si>
  <si>
    <t>2013-2014</t>
  </si>
  <si>
    <t>Closing Amount</t>
  </si>
  <si>
    <t>2013 - 2014</t>
  </si>
  <si>
    <t>Increase / (Decrease)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</si>
</sst>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0">
    <font>
      <sz val="10"/>
      <name val="Arial"/>
    </font>
    <font>
      <sz val="10"/>
      <name val="Arial"/>
    </font>
    <font>
      <b/>
      <sz val="2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b/>
      <u val="singleAccounting"/>
      <sz val="11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43" fontId="7" fillId="0" borderId="0" xfId="1" applyFont="1" applyAlignment="1">
      <alignment horizontal="center"/>
    </xf>
    <xf numFmtId="43" fontId="6" fillId="0" borderId="0" xfId="1" applyFont="1"/>
    <xf numFmtId="43" fontId="6" fillId="0" borderId="0" xfId="1" quotePrefix="1" applyFont="1" applyAlignment="1">
      <alignment horizontal="center"/>
    </xf>
    <xf numFmtId="0" fontId="9" fillId="0" borderId="0" xfId="0" applyFont="1"/>
    <xf numFmtId="43" fontId="6" fillId="0" borderId="0" xfId="1" quotePrefix="1" applyFont="1" applyAlignment="1"/>
    <xf numFmtId="43" fontId="6" fillId="0" borderId="0" xfId="1" applyFont="1" applyAlignment="1">
      <alignment horizontal="left"/>
    </xf>
    <xf numFmtId="0" fontId="6" fillId="0" borderId="0" xfId="1" quotePrefix="1" applyNumberFormat="1" applyFont="1" applyAlignment="1">
      <alignment horizontal="left"/>
    </xf>
    <xf numFmtId="39" fontId="6" fillId="0" borderId="0" xfId="0" applyNumberFormat="1" applyFont="1"/>
    <xf numFmtId="0" fontId="6" fillId="0" borderId="0" xfId="0" applyFont="1" applyFill="1"/>
    <xf numFmtId="43" fontId="6" fillId="0" borderId="0" xfId="1" applyFont="1" applyFill="1" applyAlignment="1">
      <alignment horizontal="center"/>
    </xf>
    <xf numFmtId="43" fontId="6" fillId="0" borderId="0" xfId="1" applyFont="1" applyFill="1" applyBorder="1" applyAlignment="1">
      <alignment horizontal="center"/>
    </xf>
    <xf numFmtId="43" fontId="6" fillId="0" borderId="0" xfId="1" applyFont="1" applyFill="1"/>
    <xf numFmtId="43" fontId="8" fillId="0" borderId="0" xfId="1" applyFont="1" applyFill="1" applyAlignment="1">
      <alignment horizontal="center"/>
    </xf>
    <xf numFmtId="43" fontId="8" fillId="0" borderId="0" xfId="1" applyFont="1" applyFill="1" applyAlignment="1">
      <alignment horizontal="center" wrapText="1"/>
    </xf>
    <xf numFmtId="43" fontId="8" fillId="0" borderId="0" xfId="1" applyFont="1" applyFill="1" applyBorder="1" applyAlignment="1">
      <alignment horizontal="center" wrapText="1"/>
    </xf>
    <xf numFmtId="39" fontId="6" fillId="0" borderId="0" xfId="1" applyNumberFormat="1" applyFont="1" applyFill="1"/>
    <xf numFmtId="39" fontId="6" fillId="0" borderId="0" xfId="1" applyNumberFormat="1" applyFont="1" applyFill="1" applyBorder="1"/>
    <xf numFmtId="39" fontId="8" fillId="0" borderId="0" xfId="1" applyNumberFormat="1" applyFont="1" applyFill="1"/>
    <xf numFmtId="43" fontId="6" fillId="0" borderId="1" xfId="1" applyFont="1" applyFill="1" applyBorder="1" applyAlignment="1">
      <alignment horizontal="center"/>
    </xf>
    <xf numFmtId="39" fontId="6" fillId="0" borderId="2" xfId="1" applyNumberFormat="1" applyFont="1" applyFill="1" applyBorder="1"/>
    <xf numFmtId="39" fontId="8" fillId="0" borderId="0" xfId="1" applyNumberFormat="1" applyFont="1" applyFill="1" applyBorder="1"/>
    <xf numFmtId="39" fontId="7" fillId="0" borderId="0" xfId="1" applyNumberFormat="1" applyFont="1" applyFill="1" applyBorder="1"/>
    <xf numFmtId="43" fontId="7" fillId="0" borderId="0" xfId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43" fontId="7" fillId="0" borderId="0" xfId="1" applyFont="1" applyFill="1" applyAlignment="1"/>
    <xf numFmtId="43" fontId="6" fillId="0" borderId="0" xfId="1" quotePrefix="1" applyFont="1" applyFill="1" applyAlignment="1"/>
    <xf numFmtId="39" fontId="6" fillId="0" borderId="0" xfId="0" applyNumberFormat="1" applyFont="1" applyFill="1"/>
    <xf numFmtId="39" fontId="6" fillId="0" borderId="0" xfId="2" applyNumberFormat="1" applyFont="1" applyFill="1"/>
    <xf numFmtId="43" fontId="6" fillId="0" borderId="0" xfId="1" applyFont="1" applyFill="1" applyAlignment="1"/>
    <xf numFmtId="43" fontId="6" fillId="0" borderId="0" xfId="1" quotePrefix="1" applyFont="1" applyFill="1" applyAlignment="1">
      <alignment horizontal="left"/>
    </xf>
    <xf numFmtId="43" fontId="6" fillId="0" borderId="0" xfId="1" applyFont="1" applyFill="1" applyAlignment="1">
      <alignment wrapText="1"/>
    </xf>
    <xf numFmtId="0" fontId="0" fillId="0" borderId="0" xfId="0" applyFill="1"/>
    <xf numFmtId="39" fontId="0" fillId="0" borderId="0" xfId="0" applyNumberFormat="1" applyFill="1"/>
    <xf numFmtId="43" fontId="6" fillId="0" borderId="0" xfId="1" applyFont="1" applyFill="1" applyAlignment="1">
      <alignment horizontal="left"/>
    </xf>
    <xf numFmtId="4" fontId="6" fillId="0" borderId="0" xfId="0" applyNumberFormat="1" applyFont="1" applyFill="1"/>
    <xf numFmtId="43" fontId="6" fillId="0" borderId="0" xfId="1" quotePrefix="1" applyFont="1" applyFill="1" applyAlignment="1">
      <alignment horizontal="center"/>
    </xf>
    <xf numFmtId="43" fontId="9" fillId="0" borderId="0" xfId="1" quotePrefix="1" applyFont="1" applyFill="1" applyAlignment="1">
      <alignment horizontal="center"/>
    </xf>
    <xf numFmtId="43" fontId="9" fillId="0" borderId="0" xfId="1" applyFont="1" applyFill="1"/>
    <xf numFmtId="39" fontId="9" fillId="0" borderId="0" xfId="0" applyNumberFormat="1" applyFont="1" applyFill="1"/>
    <xf numFmtId="0" fontId="9" fillId="0" borderId="0" xfId="0" applyFont="1" applyFill="1"/>
    <xf numFmtId="43" fontId="6" fillId="0" borderId="1" xfId="1" applyFont="1" applyFill="1" applyBorder="1"/>
    <xf numFmtId="43" fontId="6" fillId="0" borderId="0" xfId="1" applyFont="1" applyFill="1" applyProtection="1">
      <protection locked="0"/>
    </xf>
    <xf numFmtId="43" fontId="6" fillId="0" borderId="0" xfId="1" applyFont="1" applyFill="1" applyBorder="1" applyProtection="1">
      <protection locked="0"/>
    </xf>
    <xf numFmtId="39" fontId="6" fillId="0" borderId="0" xfId="1" applyNumberFormat="1" applyFont="1" applyFill="1" applyProtection="1">
      <protection locked="0"/>
    </xf>
    <xf numFmtId="39" fontId="6" fillId="0" borderId="0" xfId="1" applyNumberFormat="1" applyFont="1" applyFill="1" applyBorder="1" applyProtection="1">
      <protection locked="0"/>
    </xf>
    <xf numFmtId="43" fontId="6" fillId="0" borderId="0" xfId="1" applyFont="1" applyFill="1" applyAlignment="1" applyProtection="1">
      <alignment horizontal="center"/>
      <protection locked="0"/>
    </xf>
    <xf numFmtId="39" fontId="8" fillId="0" borderId="0" xfId="1" applyNumberFormat="1" applyFont="1" applyFill="1" applyProtection="1">
      <protection locked="0"/>
    </xf>
    <xf numFmtId="39" fontId="6" fillId="0" borderId="1" xfId="1" applyNumberFormat="1" applyFont="1" applyFill="1" applyBorder="1" applyProtection="1">
      <protection locked="0"/>
    </xf>
    <xf numFmtId="43" fontId="6" fillId="0" borderId="1" xfId="1" applyFont="1" applyFill="1" applyBorder="1" applyAlignment="1" applyProtection="1">
      <alignment horizontal="center"/>
      <protection locked="0"/>
    </xf>
    <xf numFmtId="43" fontId="8" fillId="0" borderId="0" xfId="1" applyFont="1" applyFill="1" applyAlignment="1" applyProtection="1">
      <alignment horizontal="center"/>
      <protection locked="0"/>
    </xf>
    <xf numFmtId="39" fontId="6" fillId="0" borderId="2" xfId="1" applyNumberFormat="1" applyFont="1" applyFill="1" applyBorder="1" applyProtection="1">
      <protection locked="0"/>
    </xf>
    <xf numFmtId="0" fontId="6" fillId="0" borderId="0" xfId="1" applyNumberFormat="1" applyFont="1" applyFill="1" applyProtection="1">
      <protection locked="0"/>
    </xf>
    <xf numFmtId="0" fontId="6" fillId="0" borderId="0" xfId="1" applyNumberFormat="1" applyFont="1" applyFill="1" applyBorder="1" applyProtection="1">
      <protection locked="0"/>
    </xf>
    <xf numFmtId="39" fontId="8" fillId="0" borderId="0" xfId="1" applyNumberFormat="1" applyFont="1" applyFill="1" applyBorder="1" applyProtection="1">
      <protection locked="0"/>
    </xf>
    <xf numFmtId="43" fontId="6" fillId="0" borderId="2" xfId="1" applyFont="1" applyFill="1" applyBorder="1" applyAlignment="1" applyProtection="1">
      <alignment horizontal="center"/>
      <protection locked="0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/>
    <xf numFmtId="39" fontId="6" fillId="0" borderId="0" xfId="1" applyNumberFormat="1" applyFont="1" applyFill="1" applyProtection="1">
      <protection locked="0"/>
    </xf>
    <xf numFmtId="39" fontId="6" fillId="0" borderId="1" xfId="1" applyNumberFormat="1" applyFont="1" applyFill="1" applyBorder="1" applyProtection="1">
      <protection locked="0"/>
    </xf>
    <xf numFmtId="39" fontId="6" fillId="0" borderId="0" xfId="1" applyNumberFormat="1" applyFont="1" applyFill="1"/>
    <xf numFmtId="39" fontId="6" fillId="0" borderId="0" xfId="0" applyNumberFormat="1" applyFont="1" applyFill="1"/>
    <xf numFmtId="39" fontId="6" fillId="0" borderId="0" xfId="2" applyNumberFormat="1" applyFont="1" applyFill="1"/>
    <xf numFmtId="39" fontId="8" fillId="0" borderId="0" xfId="1" applyNumberFormat="1" applyFont="1" applyFill="1"/>
    <xf numFmtId="0" fontId="5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43" fontId="3" fillId="0" borderId="0" xfId="1" applyFont="1" applyFill="1" applyAlignment="1">
      <alignment horizontal="center"/>
    </xf>
    <xf numFmtId="0" fontId="6" fillId="0" borderId="0" xfId="0" applyFont="1" applyFill="1" applyAlignment="1">
      <alignment horizontal="center" wrapText="1"/>
    </xf>
    <xf numFmtId="43" fontId="3" fillId="0" borderId="0" xfId="1" applyFont="1" applyFill="1" applyAlignment="1">
      <alignment horizontal="center" wrapText="1"/>
    </xf>
    <xf numFmtId="0" fontId="0" fillId="0" borderId="0" xfId="0" applyFill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K16"/>
  <sheetViews>
    <sheetView tabSelected="1" workbookViewId="0">
      <selection activeCell="J26" sqref="J26"/>
    </sheetView>
  </sheetViews>
  <sheetFormatPr defaultRowHeight="12.75"/>
  <cols>
    <col min="1" max="2" width="9.140625" style="3"/>
    <col min="3" max="3" width="6" style="3" customWidth="1"/>
    <col min="4" max="4" width="6.42578125" style="3" customWidth="1"/>
    <col min="5" max="5" width="7" style="3" customWidth="1"/>
    <col min="6" max="6" width="6.28515625" style="3" customWidth="1"/>
    <col min="7" max="7" width="6.5703125" style="3" customWidth="1"/>
    <col min="8" max="8" width="7.5703125" style="3" customWidth="1"/>
    <col min="9" max="9" width="4.7109375" style="3" customWidth="1"/>
    <col min="10" max="16384" width="9.140625" style="3"/>
  </cols>
  <sheetData>
    <row r="1" spans="1:11" s="1" customFormat="1" ht="25.5">
      <c r="A1" s="70" t="s">
        <v>51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1" customFormat="1" ht="25.5">
      <c r="A2" s="70" t="s">
        <v>103</v>
      </c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11" s="1" customFormat="1" ht="25.5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1:11" s="1" customFormat="1" ht="25.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</row>
    <row r="5" spans="1:11" s="1" customFormat="1" ht="25.5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</row>
    <row r="6" spans="1:11" s="2" customFormat="1" ht="15.75">
      <c r="A6" s="71" t="s">
        <v>102</v>
      </c>
      <c r="B6" s="71"/>
      <c r="C6" s="71"/>
      <c r="D6" s="71"/>
      <c r="E6" s="71"/>
      <c r="F6" s="71"/>
      <c r="G6" s="71"/>
      <c r="H6" s="71"/>
      <c r="I6" s="71"/>
      <c r="J6" s="71"/>
      <c r="K6" s="71"/>
    </row>
    <row r="7" spans="1:11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</row>
    <row r="8" spans="1:11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</row>
    <row r="9" spans="1:11" ht="15.75">
      <c r="A9" s="71" t="s">
        <v>84</v>
      </c>
      <c r="B9" s="71"/>
      <c r="C9" s="71"/>
      <c r="D9" s="71"/>
      <c r="E9" s="71"/>
      <c r="F9" s="71"/>
      <c r="G9" s="71"/>
      <c r="H9" s="71"/>
      <c r="I9" s="71"/>
      <c r="J9" s="71"/>
      <c r="K9" s="71"/>
    </row>
    <row r="10" spans="1:11" ht="15.75">
      <c r="A10" s="71" t="s">
        <v>49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</row>
    <row r="11" spans="1:11" ht="15.75">
      <c r="A11" s="61"/>
      <c r="B11" s="61"/>
      <c r="C11" s="61"/>
      <c r="D11" s="61"/>
      <c r="E11" s="61"/>
      <c r="F11" s="61"/>
      <c r="G11" s="61"/>
      <c r="H11" s="61"/>
      <c r="I11" s="61"/>
      <c r="J11" s="61"/>
      <c r="K11" s="61"/>
    </row>
    <row r="12" spans="1:11">
      <c r="A12" s="62"/>
      <c r="B12" s="62"/>
      <c r="C12" s="62"/>
      <c r="D12" s="62"/>
      <c r="E12" s="62"/>
      <c r="F12" s="62"/>
      <c r="G12" s="62"/>
      <c r="H12" s="62"/>
      <c r="I12" s="62"/>
      <c r="J12" s="62"/>
      <c r="K12" s="62"/>
    </row>
    <row r="13" spans="1:11" ht="26.25" customHeight="1">
      <c r="A13" s="62"/>
      <c r="B13" s="62"/>
      <c r="C13" s="62"/>
      <c r="D13" s="62"/>
      <c r="E13" s="62"/>
      <c r="F13" s="62"/>
      <c r="G13" s="62"/>
      <c r="H13" s="62"/>
      <c r="I13" s="62"/>
      <c r="J13" s="62"/>
      <c r="K13" s="62"/>
    </row>
    <row r="14" spans="1:11" ht="26.25" customHeight="1">
      <c r="A14" s="69"/>
      <c r="B14" s="69"/>
      <c r="C14" s="69"/>
      <c r="D14" s="69"/>
      <c r="E14" s="69"/>
      <c r="F14" s="69"/>
      <c r="G14" s="69"/>
      <c r="H14" s="69"/>
      <c r="I14" s="69"/>
      <c r="J14" s="69"/>
      <c r="K14" s="69"/>
    </row>
    <row r="15" spans="1:11" ht="26.25" customHeight="1">
      <c r="A15" s="69"/>
      <c r="B15" s="69"/>
      <c r="C15" s="69"/>
      <c r="D15" s="69"/>
      <c r="E15" s="69"/>
      <c r="F15" s="69"/>
      <c r="G15" s="69"/>
      <c r="H15" s="69"/>
      <c r="I15" s="69"/>
      <c r="J15" s="69"/>
      <c r="K15" s="69"/>
    </row>
    <row r="16" spans="1:11" ht="13.5">
      <c r="A16" s="69"/>
      <c r="B16" s="69"/>
      <c r="C16" s="69"/>
      <c r="D16" s="69"/>
      <c r="E16" s="69"/>
      <c r="F16" s="69"/>
      <c r="G16" s="69"/>
      <c r="H16" s="69"/>
      <c r="I16" s="69"/>
      <c r="J16" s="69"/>
      <c r="K16" s="69"/>
    </row>
  </sheetData>
  <mergeCells count="8">
    <mergeCell ref="A14:K14"/>
    <mergeCell ref="A15:K15"/>
    <mergeCell ref="A16:K16"/>
    <mergeCell ref="A1:K1"/>
    <mergeCell ref="A2:K2"/>
    <mergeCell ref="A6:K6"/>
    <mergeCell ref="A9:K9"/>
    <mergeCell ref="A10:K10"/>
  </mergeCells>
  <phoneticPr fontId="0" type="noConversion"/>
  <printOptions horizontalCentered="1" verticalCentered="1"/>
  <pageMargins left="1" right="1" top="1" bottom="1" header="0.5" footer="0.5"/>
  <pageSetup orientation="portrait" r:id="rId1"/>
  <headerFooter alignWithMargins="0">
    <oddFooter>&amp;L&amp;D&amp;R&amp;T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4"/>
  <sheetViews>
    <sheetView topLeftCell="A22" workbookViewId="0">
      <selection activeCell="F42" sqref="A1:I42"/>
    </sheetView>
  </sheetViews>
  <sheetFormatPr defaultRowHeight="14.25"/>
  <cols>
    <col min="1" max="1" width="11.7109375" style="5" customWidth="1"/>
    <col min="2" max="2" width="26.28515625" style="6" customWidth="1"/>
    <col min="3" max="3" width="15" style="6" customWidth="1"/>
    <col min="4" max="5" width="14.140625" style="6" customWidth="1"/>
    <col min="6" max="6" width="14.7109375" style="6" customWidth="1"/>
    <col min="7" max="7" width="14.42578125" style="6" hidden="1" customWidth="1"/>
    <col min="8" max="8" width="14.7109375" style="6" hidden="1" customWidth="1"/>
    <col min="9" max="9" width="17.7109375" style="4" hidden="1" customWidth="1"/>
    <col min="10" max="11" width="9.140625" style="4"/>
    <col min="12" max="12" width="12" style="4" bestFit="1" customWidth="1"/>
    <col min="13" max="16384" width="9.140625" style="4"/>
  </cols>
  <sheetData>
    <row r="1" spans="1:12" ht="15.75">
      <c r="A1" s="72" t="s">
        <v>64</v>
      </c>
      <c r="B1" s="72"/>
      <c r="C1" s="72"/>
      <c r="D1" s="72"/>
      <c r="E1" s="72"/>
      <c r="F1" s="72"/>
      <c r="G1" s="72"/>
      <c r="H1" s="72"/>
      <c r="I1" s="72"/>
    </row>
    <row r="2" spans="1:12" ht="15.75">
      <c r="A2" s="72" t="s">
        <v>76</v>
      </c>
      <c r="B2" s="72"/>
      <c r="C2" s="72"/>
      <c r="D2" s="72"/>
      <c r="E2" s="72"/>
      <c r="F2" s="72"/>
      <c r="G2" s="72"/>
      <c r="H2" s="72"/>
      <c r="I2" s="72"/>
    </row>
    <row r="3" spans="1:12" ht="15.75">
      <c r="A3" s="72" t="s">
        <v>106</v>
      </c>
      <c r="B3" s="72"/>
      <c r="C3" s="72"/>
      <c r="D3" s="72"/>
      <c r="E3" s="72"/>
      <c r="F3" s="72"/>
      <c r="G3" s="72"/>
      <c r="H3" s="72"/>
      <c r="I3" s="72"/>
    </row>
    <row r="4" spans="1:12">
      <c r="A4" s="14" t="s">
        <v>58</v>
      </c>
      <c r="B4" s="16"/>
      <c r="C4" s="16" t="s">
        <v>98</v>
      </c>
      <c r="D4" s="16" t="s">
        <v>101</v>
      </c>
      <c r="E4" s="16" t="s">
        <v>104</v>
      </c>
      <c r="F4" s="28" t="s">
        <v>27</v>
      </c>
      <c r="G4" s="13"/>
      <c r="H4" s="13"/>
      <c r="I4" s="13"/>
      <c r="L4" s="13"/>
    </row>
    <row r="5" spans="1:12" ht="38.25" customHeight="1">
      <c r="A5" s="17" t="s">
        <v>59</v>
      </c>
      <c r="B5" s="17" t="s">
        <v>9</v>
      </c>
      <c r="C5" s="18" t="s">
        <v>105</v>
      </c>
      <c r="D5" s="18" t="s">
        <v>99</v>
      </c>
      <c r="E5" s="18" t="s">
        <v>19</v>
      </c>
      <c r="F5" s="17" t="s">
        <v>28</v>
      </c>
      <c r="G5" s="13"/>
      <c r="H5" s="13"/>
      <c r="I5" s="13"/>
      <c r="L5" s="13"/>
    </row>
    <row r="6" spans="1:12" ht="16.5">
      <c r="A6" s="14" t="s">
        <v>60</v>
      </c>
      <c r="B6" s="17"/>
      <c r="C6" s="16"/>
      <c r="D6" s="16"/>
      <c r="E6" s="16"/>
      <c r="F6" s="17"/>
      <c r="G6" s="13"/>
      <c r="H6" s="13"/>
      <c r="I6" s="13"/>
      <c r="L6" s="13"/>
    </row>
    <row r="7" spans="1:12" ht="28.5">
      <c r="A7" s="40" t="s">
        <v>20</v>
      </c>
      <c r="B7" s="35" t="s">
        <v>23</v>
      </c>
      <c r="C7" s="20">
        <v>286089.03000000003</v>
      </c>
      <c r="D7" s="20">
        <v>314874</v>
      </c>
      <c r="E7" s="65">
        <v>309776</v>
      </c>
      <c r="F7" s="31">
        <f>SUM(E7-D7)</f>
        <v>-5098</v>
      </c>
      <c r="G7" s="13"/>
      <c r="H7" s="13"/>
      <c r="I7" s="13"/>
      <c r="K7" s="13"/>
    </row>
    <row r="8" spans="1:12">
      <c r="A8" s="40"/>
      <c r="B8" s="16"/>
      <c r="C8" s="20"/>
      <c r="D8" s="20"/>
      <c r="E8" s="20"/>
      <c r="F8" s="31"/>
      <c r="G8" s="13"/>
      <c r="H8" s="13"/>
      <c r="I8" s="13"/>
    </row>
    <row r="9" spans="1:12">
      <c r="A9" s="40" t="s">
        <v>21</v>
      </c>
      <c r="B9" s="16" t="s">
        <v>24</v>
      </c>
      <c r="C9" s="20">
        <v>456667.95</v>
      </c>
      <c r="D9" s="20">
        <v>384329</v>
      </c>
      <c r="E9" s="65">
        <v>387907</v>
      </c>
      <c r="F9" s="31">
        <f>SUM(E9-D9)</f>
        <v>3578</v>
      </c>
      <c r="G9" s="13"/>
      <c r="H9" s="13"/>
      <c r="I9" s="13"/>
    </row>
    <row r="10" spans="1:12">
      <c r="A10" s="40"/>
      <c r="B10" s="16"/>
      <c r="C10" s="20"/>
      <c r="D10" s="20"/>
      <c r="E10" s="20"/>
      <c r="F10" s="31"/>
      <c r="G10" s="13"/>
      <c r="H10" s="13"/>
      <c r="I10" s="13"/>
    </row>
    <row r="11" spans="1:12" ht="28.5">
      <c r="A11" s="40" t="s">
        <v>22</v>
      </c>
      <c r="B11" s="35" t="s">
        <v>25</v>
      </c>
      <c r="C11" s="20"/>
      <c r="D11" s="20"/>
      <c r="E11" s="20"/>
      <c r="F11" s="31"/>
      <c r="G11" s="13"/>
      <c r="H11" s="13"/>
      <c r="I11" s="13"/>
    </row>
    <row r="12" spans="1:12" s="8" customFormat="1" ht="6.75" customHeight="1">
      <c r="A12" s="41"/>
      <c r="B12" s="42"/>
      <c r="C12" s="43"/>
      <c r="D12" s="43"/>
      <c r="E12" s="43"/>
      <c r="F12" s="43"/>
      <c r="G12" s="44"/>
      <c r="H12" s="44"/>
      <c r="I12" s="44"/>
    </row>
    <row r="13" spans="1:12" ht="16.5">
      <c r="A13" s="33"/>
      <c r="B13" s="16" t="s">
        <v>44</v>
      </c>
      <c r="C13" s="22">
        <f>SUM(C7:C12)</f>
        <v>742756.98</v>
      </c>
      <c r="D13" s="22">
        <f>SUM(D7:D11)</f>
        <v>699203</v>
      </c>
      <c r="E13" s="68">
        <f>SUM(E7:E11)</f>
        <v>697683</v>
      </c>
      <c r="F13" s="31">
        <f>SUM(E13-D13)</f>
        <v>-1520</v>
      </c>
      <c r="G13" s="13"/>
      <c r="H13" s="13"/>
      <c r="I13" s="13"/>
    </row>
    <row r="14" spans="1:12">
      <c r="A14" s="14" t="s">
        <v>57</v>
      </c>
      <c r="B14" s="16"/>
      <c r="C14" s="16"/>
      <c r="D14" s="20"/>
      <c r="E14" s="20"/>
      <c r="F14" s="31"/>
      <c r="G14" s="13"/>
      <c r="H14" s="13"/>
      <c r="I14" s="13"/>
    </row>
    <row r="15" spans="1:12">
      <c r="A15" s="40"/>
      <c r="B15" s="16"/>
      <c r="C15" s="16"/>
      <c r="D15" s="20"/>
      <c r="E15" s="20"/>
      <c r="F15" s="31"/>
      <c r="G15" s="13"/>
      <c r="H15" s="13"/>
      <c r="I15" s="13"/>
    </row>
    <row r="16" spans="1:12">
      <c r="A16" s="40" t="s">
        <v>0</v>
      </c>
      <c r="B16" s="16" t="s">
        <v>10</v>
      </c>
      <c r="C16" s="20">
        <v>323119.82</v>
      </c>
      <c r="D16" s="20">
        <v>327668</v>
      </c>
      <c r="E16" s="65">
        <v>377328</v>
      </c>
      <c r="F16" s="31">
        <f>SUM(E16-D16)</f>
        <v>49660</v>
      </c>
      <c r="G16" s="13"/>
      <c r="H16" s="13"/>
      <c r="I16" s="13"/>
      <c r="L16" s="12"/>
    </row>
    <row r="17" spans="1:12">
      <c r="A17" s="40"/>
      <c r="B17" s="16"/>
      <c r="C17" s="20"/>
      <c r="D17" s="20"/>
      <c r="E17" s="20"/>
      <c r="F17" s="31"/>
      <c r="G17" s="13"/>
      <c r="H17" s="13"/>
      <c r="I17" s="13"/>
      <c r="L17" s="12"/>
    </row>
    <row r="18" spans="1:12">
      <c r="A18" s="40" t="s">
        <v>1</v>
      </c>
      <c r="B18" s="16" t="s">
        <v>11</v>
      </c>
      <c r="C18" s="20">
        <v>6044.54</v>
      </c>
      <c r="D18" s="20">
        <v>7525</v>
      </c>
      <c r="E18" s="65">
        <v>5728</v>
      </c>
      <c r="F18" s="31">
        <f>SUM(E18-D18)</f>
        <v>-1797</v>
      </c>
      <c r="G18" s="13"/>
      <c r="H18" s="13"/>
      <c r="I18" s="13"/>
      <c r="L18" s="12"/>
    </row>
    <row r="19" spans="1:12">
      <c r="A19" s="40"/>
      <c r="B19" s="16"/>
      <c r="C19" s="20"/>
      <c r="D19" s="20"/>
      <c r="E19" s="20"/>
      <c r="F19" s="31"/>
      <c r="G19" s="13"/>
      <c r="H19" s="13"/>
      <c r="I19" s="13"/>
    </row>
    <row r="20" spans="1:12" ht="28.5">
      <c r="A20" s="40" t="s">
        <v>2</v>
      </c>
      <c r="B20" s="35" t="s">
        <v>12</v>
      </c>
      <c r="C20" s="20">
        <v>18.600000000000001</v>
      </c>
      <c r="D20" s="20">
        <v>1500</v>
      </c>
      <c r="E20" s="20">
        <v>500</v>
      </c>
      <c r="F20" s="31">
        <f>SUM(E20-D20)</f>
        <v>-1000</v>
      </c>
      <c r="G20" s="13"/>
      <c r="H20" s="13"/>
      <c r="I20" s="13"/>
    </row>
    <row r="21" spans="1:12">
      <c r="A21" s="40"/>
      <c r="B21" s="16"/>
      <c r="C21" s="20"/>
      <c r="D21" s="20"/>
      <c r="E21" s="20"/>
      <c r="F21" s="31"/>
      <c r="G21" s="13"/>
      <c r="H21" s="13"/>
      <c r="I21" s="13"/>
    </row>
    <row r="22" spans="1:12">
      <c r="A22" s="40" t="s">
        <v>3</v>
      </c>
      <c r="B22" s="16" t="s">
        <v>13</v>
      </c>
      <c r="C22" s="20">
        <v>53474.14</v>
      </c>
      <c r="D22" s="20">
        <v>60548</v>
      </c>
      <c r="E22" s="65">
        <v>60913</v>
      </c>
      <c r="F22" s="31">
        <f>SUM(E22-D22)</f>
        <v>365</v>
      </c>
      <c r="G22" s="13"/>
      <c r="H22" s="13"/>
      <c r="I22" s="13"/>
    </row>
    <row r="23" spans="1:12">
      <c r="A23" s="40"/>
      <c r="B23" s="16"/>
      <c r="C23" s="20"/>
      <c r="D23" s="20"/>
      <c r="E23" s="20"/>
      <c r="F23" s="31"/>
      <c r="G23" s="13"/>
      <c r="H23" s="13"/>
      <c r="I23" s="13"/>
    </row>
    <row r="24" spans="1:12">
      <c r="A24" s="40" t="s">
        <v>4</v>
      </c>
      <c r="B24" s="16" t="s">
        <v>14</v>
      </c>
      <c r="C24" s="20">
        <v>0</v>
      </c>
      <c r="D24" s="20">
        <v>0</v>
      </c>
      <c r="E24" s="20">
        <v>0</v>
      </c>
      <c r="F24" s="31">
        <f>SUM(E24-D24)</f>
        <v>0</v>
      </c>
      <c r="G24" s="13"/>
      <c r="H24" s="13"/>
      <c r="I24" s="13"/>
    </row>
    <row r="25" spans="1:12">
      <c r="A25" s="40"/>
      <c r="B25" s="16"/>
      <c r="C25" s="20"/>
      <c r="D25" s="20"/>
      <c r="E25" s="20"/>
      <c r="F25" s="31"/>
      <c r="G25" s="13"/>
      <c r="H25" s="13"/>
      <c r="I25" s="13"/>
    </row>
    <row r="26" spans="1:12">
      <c r="A26" s="40" t="s">
        <v>5</v>
      </c>
      <c r="B26" s="16" t="s">
        <v>15</v>
      </c>
      <c r="C26" s="20">
        <v>75331.39</v>
      </c>
      <c r="D26" s="20">
        <v>42437</v>
      </c>
      <c r="E26" s="65">
        <v>39293</v>
      </c>
      <c r="F26" s="31">
        <f>SUM(E26-D26)</f>
        <v>-3144</v>
      </c>
      <c r="G26" s="13"/>
      <c r="H26" s="13"/>
      <c r="I26" s="13"/>
    </row>
    <row r="27" spans="1:12">
      <c r="A27" s="40"/>
      <c r="B27" s="16"/>
      <c r="C27" s="20"/>
      <c r="D27" s="20"/>
      <c r="E27" s="20"/>
      <c r="F27" s="31"/>
      <c r="G27" s="13"/>
      <c r="H27" s="13"/>
      <c r="I27" s="13"/>
    </row>
    <row r="28" spans="1:12" ht="28.5">
      <c r="A28" s="40" t="s">
        <v>6</v>
      </c>
      <c r="B28" s="35" t="s">
        <v>16</v>
      </c>
      <c r="C28" s="20">
        <v>10226.32</v>
      </c>
      <c r="D28" s="20">
        <v>12161</v>
      </c>
      <c r="E28" s="65">
        <v>10524</v>
      </c>
      <c r="F28" s="31">
        <f>SUM(E28-D28)</f>
        <v>-1637</v>
      </c>
      <c r="G28" s="13"/>
      <c r="H28" s="13"/>
      <c r="I28" s="13"/>
    </row>
    <row r="29" spans="1:12">
      <c r="A29" s="40"/>
      <c r="B29" s="16"/>
      <c r="C29" s="20"/>
      <c r="D29" s="20"/>
      <c r="E29" s="20"/>
      <c r="F29" s="31"/>
      <c r="G29" s="13"/>
      <c r="H29" s="13"/>
      <c r="I29" s="13"/>
    </row>
    <row r="30" spans="1:12">
      <c r="A30" s="40" t="s">
        <v>7</v>
      </c>
      <c r="B30" s="16" t="s">
        <v>17</v>
      </c>
      <c r="C30" s="20">
        <v>81891.070000000007</v>
      </c>
      <c r="D30" s="20">
        <v>73192</v>
      </c>
      <c r="E30" s="20">
        <v>69934</v>
      </c>
      <c r="F30" s="31">
        <f>SUM(E30-D30)</f>
        <v>-3258</v>
      </c>
      <c r="G30" s="13"/>
      <c r="H30" s="13"/>
      <c r="I30" s="13"/>
    </row>
    <row r="31" spans="1:12">
      <c r="A31" s="40"/>
      <c r="B31" s="16"/>
      <c r="C31" s="20"/>
      <c r="D31" s="20"/>
      <c r="E31" s="20"/>
      <c r="F31" s="31"/>
      <c r="G31" s="13"/>
      <c r="H31" s="13"/>
      <c r="I31" s="13"/>
    </row>
    <row r="32" spans="1:12">
      <c r="A32" s="40" t="s">
        <v>8</v>
      </c>
      <c r="B32" s="16" t="s">
        <v>18</v>
      </c>
      <c r="C32" s="20">
        <v>97801.02</v>
      </c>
      <c r="D32" s="20">
        <v>96635</v>
      </c>
      <c r="E32" s="65">
        <v>84164</v>
      </c>
      <c r="F32" s="31">
        <f>SUM(E32-D32)</f>
        <v>-12471</v>
      </c>
      <c r="G32" s="13"/>
      <c r="H32" s="13"/>
      <c r="I32" s="13"/>
    </row>
    <row r="33" spans="1:9">
      <c r="A33" s="40"/>
      <c r="B33" s="16"/>
      <c r="C33" s="20"/>
      <c r="D33" s="20"/>
      <c r="E33" s="20"/>
      <c r="F33" s="31"/>
      <c r="G33" s="13"/>
      <c r="H33" s="13"/>
      <c r="I33" s="13"/>
    </row>
    <row r="34" spans="1:9">
      <c r="A34" s="40" t="s">
        <v>80</v>
      </c>
      <c r="B34" s="16" t="s">
        <v>81</v>
      </c>
      <c r="C34" s="20">
        <v>1000</v>
      </c>
      <c r="D34" s="20">
        <v>5200</v>
      </c>
      <c r="E34" s="65">
        <v>5500</v>
      </c>
      <c r="F34" s="31">
        <f>SUM(E34-D34)</f>
        <v>300</v>
      </c>
      <c r="G34" s="13"/>
      <c r="H34" s="13"/>
      <c r="I34" s="13"/>
    </row>
    <row r="35" spans="1:9">
      <c r="A35" s="40"/>
      <c r="B35" s="16"/>
      <c r="C35" s="20"/>
      <c r="D35" s="20"/>
      <c r="E35" s="20"/>
      <c r="F35" s="31"/>
      <c r="G35" s="13"/>
      <c r="H35" s="13"/>
      <c r="I35" s="13"/>
    </row>
    <row r="36" spans="1:9">
      <c r="A36" s="40" t="s">
        <v>95</v>
      </c>
      <c r="B36" s="16" t="s">
        <v>96</v>
      </c>
      <c r="C36" s="20">
        <v>13114.37</v>
      </c>
      <c r="D36" s="20">
        <v>14000</v>
      </c>
      <c r="E36" s="20">
        <v>13500</v>
      </c>
      <c r="F36" s="31">
        <f>SUM(E36-D36)</f>
        <v>-500</v>
      </c>
      <c r="G36" s="13"/>
      <c r="H36" s="13"/>
      <c r="I36" s="13"/>
    </row>
    <row r="37" spans="1:9">
      <c r="A37" s="40"/>
      <c r="B37" s="16"/>
      <c r="C37" s="20"/>
      <c r="D37" s="20"/>
      <c r="E37" s="20"/>
      <c r="F37" s="31"/>
      <c r="G37" s="13"/>
      <c r="H37" s="13"/>
      <c r="I37" s="13"/>
    </row>
    <row r="38" spans="1:9">
      <c r="A38" s="40" t="s">
        <v>61</v>
      </c>
      <c r="B38" s="16" t="s">
        <v>62</v>
      </c>
      <c r="C38" s="32">
        <v>7031.83</v>
      </c>
      <c r="D38" s="32">
        <v>5000</v>
      </c>
      <c r="E38" s="32">
        <v>5500</v>
      </c>
      <c r="F38" s="31">
        <f>SUM(E38-D38)</f>
        <v>500</v>
      </c>
      <c r="G38" s="13"/>
      <c r="H38" s="13"/>
      <c r="I38" s="13"/>
    </row>
    <row r="39" spans="1:9" ht="15">
      <c r="A39" s="40"/>
      <c r="B39" s="16"/>
      <c r="C39" s="43"/>
      <c r="D39" s="43"/>
      <c r="E39" s="43"/>
      <c r="F39" s="43"/>
      <c r="G39" s="13"/>
      <c r="H39" s="13"/>
      <c r="I39" s="13"/>
    </row>
    <row r="40" spans="1:9" ht="16.5">
      <c r="A40" s="27"/>
      <c r="B40" s="16" t="s">
        <v>45</v>
      </c>
      <c r="C40" s="22">
        <f>SUM(C38,C36,C32,C30,C28,C26,C24,C22,C20,C18,C16)</f>
        <v>668053.1</v>
      </c>
      <c r="D40" s="22">
        <f>SUM(D16:D38)</f>
        <v>645866</v>
      </c>
      <c r="E40" s="68">
        <f>SUM(E16:E38)</f>
        <v>672884</v>
      </c>
      <c r="F40" s="31">
        <f>SUM(E40-D40)</f>
        <v>27018</v>
      </c>
      <c r="G40" s="13"/>
      <c r="H40" s="13"/>
      <c r="I40" s="13"/>
    </row>
    <row r="41" spans="1:9" ht="16.5">
      <c r="A41" s="27"/>
      <c r="B41" s="16"/>
      <c r="C41" s="22"/>
      <c r="D41" s="22"/>
      <c r="E41" s="22"/>
      <c r="F41" s="31"/>
      <c r="G41" s="13"/>
      <c r="H41" s="13"/>
      <c r="I41" s="13"/>
    </row>
    <row r="42" spans="1:9">
      <c r="A42" s="33" t="s">
        <v>26</v>
      </c>
      <c r="B42" s="16"/>
      <c r="C42" s="20">
        <f>SUM(C13-C40)</f>
        <v>74703.88</v>
      </c>
      <c r="D42" s="20">
        <f>SUM(D13-D40)</f>
        <v>53337</v>
      </c>
      <c r="E42" s="20">
        <f>SUM(E13-E40)</f>
        <v>24799</v>
      </c>
      <c r="F42" s="31"/>
      <c r="G42" s="13"/>
      <c r="H42" s="13"/>
      <c r="I42" s="13"/>
    </row>
    <row r="43" spans="1:9">
      <c r="G43" s="4"/>
      <c r="H43" s="4"/>
    </row>
    <row r="44" spans="1:9">
      <c r="G44" s="4"/>
      <c r="H44" s="4"/>
    </row>
  </sheetData>
  <mergeCells count="3">
    <mergeCell ref="A1:I1"/>
    <mergeCell ref="A2:I2"/>
    <mergeCell ref="A3:I3"/>
  </mergeCells>
  <phoneticPr fontId="0" type="noConversion"/>
  <printOptions horizontalCentered="1"/>
  <pageMargins left="0.42" right="0.42" top="1" bottom="0.75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3"/>
  <sheetViews>
    <sheetView workbookViewId="0">
      <selection activeCell="G26" sqref="G26"/>
    </sheetView>
  </sheetViews>
  <sheetFormatPr defaultRowHeight="14.25"/>
  <cols>
    <col min="1" max="1" width="9.140625" style="5"/>
    <col min="2" max="2" width="31.42578125" style="6" bestFit="1" customWidth="1"/>
    <col min="3" max="3" width="13.5703125" style="6" customWidth="1"/>
    <col min="4" max="4" width="2.42578125" style="6" customWidth="1"/>
    <col min="5" max="5" width="13.5703125" style="6" customWidth="1"/>
    <col min="6" max="6" width="2.42578125" style="6" customWidth="1"/>
    <col min="7" max="7" width="13.5703125" style="6" customWidth="1"/>
    <col min="8" max="8" width="1.5703125" style="6" customWidth="1"/>
    <col min="9" max="9" width="12.28515625" style="4" customWidth="1"/>
    <col min="10" max="16384" width="9.140625" style="4"/>
  </cols>
  <sheetData>
    <row r="1" spans="1:12" ht="15.75">
      <c r="A1" s="72" t="s">
        <v>64</v>
      </c>
      <c r="B1" s="72"/>
      <c r="C1" s="72"/>
      <c r="D1" s="72"/>
      <c r="E1" s="72"/>
      <c r="F1" s="72"/>
      <c r="G1" s="72"/>
      <c r="H1" s="72"/>
      <c r="I1" s="72"/>
    </row>
    <row r="2" spans="1:12" ht="15.75">
      <c r="A2" s="72" t="s">
        <v>77</v>
      </c>
      <c r="B2" s="72"/>
      <c r="C2" s="72"/>
      <c r="D2" s="72"/>
      <c r="E2" s="72"/>
      <c r="F2" s="72"/>
      <c r="G2" s="72"/>
      <c r="H2" s="72"/>
      <c r="I2" s="72"/>
    </row>
    <row r="3" spans="1:12" ht="15.75">
      <c r="A3" s="72" t="s">
        <v>106</v>
      </c>
      <c r="B3" s="72"/>
      <c r="C3" s="72"/>
      <c r="D3" s="72"/>
      <c r="E3" s="72"/>
      <c r="F3" s="72"/>
      <c r="G3" s="72"/>
      <c r="H3" s="72"/>
      <c r="I3" s="72"/>
    </row>
    <row r="4" spans="1:12">
      <c r="A4" s="27"/>
      <c r="B4" s="16"/>
      <c r="C4" s="16"/>
      <c r="D4" s="16"/>
      <c r="E4" s="16"/>
      <c r="F4" s="16"/>
      <c r="G4" s="16"/>
      <c r="H4" s="16"/>
      <c r="I4" s="13"/>
    </row>
    <row r="5" spans="1:12">
      <c r="A5" s="27"/>
      <c r="B5" s="16"/>
      <c r="C5" s="16"/>
      <c r="D5" s="16"/>
      <c r="E5" s="16"/>
      <c r="F5" s="16"/>
      <c r="G5" s="16"/>
      <c r="H5" s="16"/>
      <c r="I5" s="13"/>
    </row>
    <row r="6" spans="1:12">
      <c r="A6" s="27"/>
      <c r="B6" s="16"/>
      <c r="C6" s="16"/>
      <c r="D6" s="16"/>
      <c r="E6" s="16"/>
      <c r="F6" s="16"/>
      <c r="G6" s="16"/>
      <c r="H6" s="16"/>
      <c r="I6" s="13"/>
    </row>
    <row r="7" spans="1:12">
      <c r="A7" s="38" t="s">
        <v>92</v>
      </c>
      <c r="B7" s="16"/>
      <c r="C7" s="16" t="s">
        <v>98</v>
      </c>
      <c r="D7" s="16"/>
      <c r="E7" s="16" t="s">
        <v>101</v>
      </c>
      <c r="F7" s="16"/>
      <c r="G7" s="16" t="s">
        <v>104</v>
      </c>
      <c r="H7" s="16"/>
      <c r="I7" s="28" t="s">
        <v>27</v>
      </c>
    </row>
    <row r="8" spans="1:12" ht="33">
      <c r="A8" s="17" t="s">
        <v>59</v>
      </c>
      <c r="B8" s="17" t="s">
        <v>9</v>
      </c>
      <c r="C8" s="18" t="s">
        <v>105</v>
      </c>
      <c r="D8" s="18"/>
      <c r="E8" s="18" t="s">
        <v>99</v>
      </c>
      <c r="F8" s="18"/>
      <c r="G8" s="18" t="s">
        <v>19</v>
      </c>
      <c r="H8" s="18"/>
      <c r="I8" s="17" t="s">
        <v>28</v>
      </c>
    </row>
    <row r="9" spans="1:12" ht="16.5">
      <c r="A9" s="27"/>
      <c r="B9" s="17"/>
      <c r="C9" s="16"/>
      <c r="D9" s="16"/>
      <c r="E9" s="16"/>
      <c r="F9" s="16"/>
      <c r="G9" s="16"/>
      <c r="H9" s="16"/>
      <c r="I9" s="17"/>
      <c r="L9" s="13"/>
    </row>
    <row r="10" spans="1:12" ht="16.5">
      <c r="A10" s="14" t="s">
        <v>60</v>
      </c>
      <c r="B10" s="17"/>
      <c r="C10" s="16"/>
      <c r="D10" s="16"/>
      <c r="E10" s="16"/>
      <c r="F10" s="16"/>
      <c r="G10" s="16"/>
      <c r="H10" s="16"/>
      <c r="I10" s="17"/>
      <c r="L10" s="13"/>
    </row>
    <row r="11" spans="1:12">
      <c r="A11" s="40" t="s">
        <v>20</v>
      </c>
      <c r="B11" s="16" t="s">
        <v>23</v>
      </c>
      <c r="C11" s="20">
        <v>11018.7</v>
      </c>
      <c r="D11" s="20"/>
      <c r="E11" s="20">
        <v>10200</v>
      </c>
      <c r="F11" s="20"/>
      <c r="G11" s="20">
        <v>10500</v>
      </c>
      <c r="H11" s="20"/>
      <c r="I11" s="31">
        <f>G11-E11</f>
        <v>300</v>
      </c>
      <c r="J11" s="13"/>
      <c r="K11" s="13"/>
      <c r="L11" s="13"/>
    </row>
    <row r="12" spans="1:12">
      <c r="A12" s="40"/>
      <c r="B12" s="16"/>
      <c r="C12" s="20"/>
      <c r="D12" s="20"/>
      <c r="E12" s="20"/>
      <c r="F12" s="20"/>
      <c r="G12" s="20"/>
      <c r="H12" s="20"/>
      <c r="I12" s="31"/>
      <c r="J12" s="13"/>
      <c r="K12" s="13"/>
    </row>
    <row r="13" spans="1:12">
      <c r="A13" s="40" t="s">
        <v>21</v>
      </c>
      <c r="B13" s="16" t="s">
        <v>24</v>
      </c>
      <c r="C13" s="20">
        <v>2874.95</v>
      </c>
      <c r="D13" s="20"/>
      <c r="E13" s="20">
        <v>0</v>
      </c>
      <c r="F13" s="20"/>
      <c r="G13" s="20">
        <v>250</v>
      </c>
      <c r="H13" s="20"/>
      <c r="I13" s="31">
        <f>G13-E13</f>
        <v>250</v>
      </c>
      <c r="J13" s="13"/>
      <c r="K13" s="13"/>
    </row>
    <row r="14" spans="1:12">
      <c r="A14" s="40"/>
      <c r="B14" s="16"/>
      <c r="C14" s="20"/>
      <c r="D14" s="20"/>
      <c r="E14" s="20"/>
      <c r="F14" s="20"/>
      <c r="G14" s="20"/>
      <c r="H14" s="20"/>
      <c r="I14" s="31"/>
      <c r="J14" s="13"/>
      <c r="K14" s="13"/>
    </row>
    <row r="15" spans="1:12">
      <c r="A15" s="40" t="s">
        <v>22</v>
      </c>
      <c r="B15" s="16" t="s">
        <v>25</v>
      </c>
      <c r="C15" s="20">
        <v>34948.6</v>
      </c>
      <c r="D15" s="20"/>
      <c r="E15" s="20">
        <v>27000</v>
      </c>
      <c r="F15" s="20"/>
      <c r="G15" s="20">
        <v>32500</v>
      </c>
      <c r="H15" s="20"/>
      <c r="I15" s="31">
        <f>G15-E15</f>
        <v>5500</v>
      </c>
      <c r="J15" s="13"/>
      <c r="K15" s="13"/>
    </row>
    <row r="16" spans="1:12">
      <c r="A16" s="40"/>
      <c r="B16" s="16"/>
      <c r="C16" s="20"/>
      <c r="D16" s="21"/>
      <c r="E16" s="20"/>
      <c r="F16" s="20"/>
      <c r="G16" s="20"/>
      <c r="H16" s="20"/>
      <c r="I16" s="31"/>
      <c r="J16" s="13"/>
      <c r="K16" s="13"/>
    </row>
    <row r="17" spans="1:11">
      <c r="A17" s="40"/>
      <c r="B17" s="16"/>
      <c r="C17" s="20"/>
      <c r="D17" s="21"/>
      <c r="E17" s="20"/>
      <c r="F17" s="21"/>
      <c r="G17" s="20"/>
      <c r="H17" s="21"/>
      <c r="I17" s="31"/>
      <c r="J17" s="13"/>
      <c r="K17" s="13"/>
    </row>
    <row r="18" spans="1:11">
      <c r="A18" s="33"/>
      <c r="B18" s="16" t="s">
        <v>44</v>
      </c>
      <c r="C18" s="24">
        <f>SUM(C11:C17)</f>
        <v>48842.25</v>
      </c>
      <c r="D18" s="21"/>
      <c r="E18" s="24">
        <f>SUM(E11:E15)</f>
        <v>37200</v>
      </c>
      <c r="F18" s="21"/>
      <c r="G18" s="24">
        <f>SUM(G11:G15)</f>
        <v>43250</v>
      </c>
      <c r="H18" s="21"/>
      <c r="I18" s="31">
        <f>G18-E18</f>
        <v>6050</v>
      </c>
      <c r="J18" s="13"/>
      <c r="K18" s="13"/>
    </row>
    <row r="19" spans="1:11">
      <c r="A19" s="33"/>
      <c r="B19" s="16"/>
      <c r="C19" s="20"/>
      <c r="D19" s="21"/>
      <c r="E19" s="20"/>
      <c r="F19" s="21"/>
      <c r="G19" s="20"/>
      <c r="H19" s="21"/>
      <c r="I19" s="31"/>
      <c r="J19" s="13"/>
      <c r="K19" s="13"/>
    </row>
    <row r="20" spans="1:11">
      <c r="A20" s="33"/>
      <c r="B20" s="16"/>
      <c r="C20" s="20"/>
      <c r="D20" s="21"/>
      <c r="E20" s="20"/>
      <c r="F20" s="21"/>
      <c r="G20" s="20"/>
      <c r="H20" s="21"/>
      <c r="I20" s="31"/>
      <c r="J20" s="13"/>
      <c r="K20" s="13"/>
    </row>
    <row r="21" spans="1:11">
      <c r="A21" s="33"/>
      <c r="B21" s="16"/>
      <c r="C21" s="20"/>
      <c r="D21" s="21"/>
      <c r="E21" s="20"/>
      <c r="F21" s="21"/>
      <c r="G21" s="20"/>
      <c r="H21" s="21"/>
      <c r="I21" s="31"/>
      <c r="J21" s="13"/>
      <c r="K21" s="13"/>
    </row>
    <row r="22" spans="1:11">
      <c r="A22" s="14" t="s">
        <v>57</v>
      </c>
      <c r="B22" s="16"/>
      <c r="C22" s="20"/>
      <c r="D22" s="21"/>
      <c r="E22" s="20"/>
      <c r="F22" s="21"/>
      <c r="G22" s="20"/>
      <c r="H22" s="21"/>
      <c r="I22" s="31"/>
      <c r="J22" s="13"/>
      <c r="K22" s="13"/>
    </row>
    <row r="23" spans="1:11">
      <c r="A23" s="40" t="s">
        <v>46</v>
      </c>
      <c r="B23" s="16" t="s">
        <v>47</v>
      </c>
      <c r="C23" s="20">
        <v>83831.44</v>
      </c>
      <c r="D23" s="21"/>
      <c r="E23" s="20">
        <v>90537</v>
      </c>
      <c r="F23" s="21"/>
      <c r="G23" s="20">
        <v>68049</v>
      </c>
      <c r="H23" s="21"/>
      <c r="I23" s="31">
        <f>SUM(G23-E23)</f>
        <v>-22488</v>
      </c>
      <c r="J23" s="13"/>
      <c r="K23" s="13"/>
    </row>
    <row r="24" spans="1:11">
      <c r="A24" s="40"/>
      <c r="B24" s="16"/>
      <c r="C24" s="20"/>
      <c r="D24" s="21"/>
      <c r="E24" s="20"/>
      <c r="F24" s="21"/>
      <c r="G24" s="20"/>
      <c r="H24" s="21"/>
      <c r="I24" s="31"/>
      <c r="J24" s="13"/>
      <c r="K24" s="13"/>
    </row>
    <row r="25" spans="1:11">
      <c r="A25" s="27"/>
      <c r="B25" s="16" t="s">
        <v>45</v>
      </c>
      <c r="C25" s="24">
        <f>SUM(C23:C24)</f>
        <v>83831.44</v>
      </c>
      <c r="D25" s="21"/>
      <c r="E25" s="24">
        <f>E23</f>
        <v>90537</v>
      </c>
      <c r="F25" s="21"/>
      <c r="G25" s="24">
        <f>G23</f>
        <v>68049</v>
      </c>
      <c r="H25" s="21"/>
      <c r="I25" s="31">
        <f>SUM(G25-E25)</f>
        <v>-22488</v>
      </c>
      <c r="J25" s="13"/>
      <c r="K25" s="13"/>
    </row>
    <row r="26" spans="1:11">
      <c r="A26" s="27"/>
      <c r="B26" s="16"/>
      <c r="C26" s="20"/>
      <c r="D26" s="21"/>
      <c r="E26" s="20"/>
      <c r="F26" s="21"/>
      <c r="G26" s="20"/>
      <c r="H26" s="21"/>
      <c r="I26" s="31"/>
      <c r="J26" s="13"/>
      <c r="K26" s="13"/>
    </row>
    <row r="27" spans="1:11">
      <c r="A27" s="33" t="s">
        <v>26</v>
      </c>
      <c r="B27" s="16"/>
      <c r="C27" s="20">
        <f>SUM(C18-C25)</f>
        <v>-34989.19</v>
      </c>
      <c r="D27" s="20"/>
      <c r="E27" s="20">
        <f>E18-E25</f>
        <v>-53337</v>
      </c>
      <c r="F27" s="21"/>
      <c r="G27" s="20">
        <f>G18-G25</f>
        <v>-24799</v>
      </c>
      <c r="H27" s="21"/>
      <c r="I27" s="31"/>
      <c r="J27" s="13"/>
      <c r="K27" s="13"/>
    </row>
    <row r="28" spans="1:11">
      <c r="A28" s="27"/>
      <c r="B28" s="16"/>
      <c r="C28" s="16"/>
      <c r="D28" s="16"/>
      <c r="E28" s="16"/>
      <c r="F28" s="16"/>
      <c r="G28" s="16"/>
      <c r="H28" s="16"/>
      <c r="I28" s="13"/>
    </row>
    <row r="29" spans="1:11">
      <c r="A29" s="27"/>
      <c r="B29" s="16"/>
      <c r="C29" s="16"/>
      <c r="D29" s="16"/>
      <c r="E29" s="16"/>
      <c r="F29" s="16"/>
      <c r="G29" s="16"/>
      <c r="H29" s="16"/>
      <c r="I29" s="13"/>
    </row>
    <row r="30" spans="1:11">
      <c r="A30" s="27"/>
      <c r="B30" s="16"/>
      <c r="C30" s="16"/>
      <c r="D30" s="16"/>
      <c r="E30" s="16"/>
      <c r="F30" s="16"/>
      <c r="G30" s="16"/>
      <c r="H30" s="16"/>
      <c r="I30" s="13"/>
    </row>
    <row r="31" spans="1:11">
      <c r="A31" s="27"/>
      <c r="B31" s="16"/>
      <c r="C31" s="16"/>
      <c r="D31" s="16"/>
      <c r="E31" s="16"/>
      <c r="F31" s="16"/>
      <c r="G31" s="16"/>
      <c r="H31" s="16"/>
      <c r="I31" s="13"/>
    </row>
    <row r="32" spans="1:11">
      <c r="A32" s="27"/>
      <c r="B32" s="16"/>
      <c r="C32" s="16"/>
      <c r="D32" s="16"/>
      <c r="E32" s="16"/>
      <c r="F32" s="16"/>
      <c r="G32" s="16"/>
      <c r="H32" s="16"/>
      <c r="I32" s="13"/>
    </row>
    <row r="33" spans="1:9">
      <c r="A33" s="27"/>
      <c r="B33" s="16"/>
      <c r="C33" s="16"/>
      <c r="D33" s="16"/>
      <c r="E33" s="16"/>
      <c r="F33" s="16"/>
      <c r="G33" s="16"/>
      <c r="H33" s="16"/>
      <c r="I33" s="13"/>
    </row>
  </sheetData>
  <mergeCells count="3">
    <mergeCell ref="A1:I1"/>
    <mergeCell ref="A2:I2"/>
    <mergeCell ref="A3:I3"/>
  </mergeCells>
  <phoneticPr fontId="0" type="noConversion"/>
  <printOptions horizontalCentered="1"/>
  <pageMargins left="0.4" right="0.34" top="1" bottom="0.75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64"/>
  <sheetViews>
    <sheetView topLeftCell="A24" workbookViewId="0">
      <selection activeCell="F45" sqref="A1:F45"/>
    </sheetView>
  </sheetViews>
  <sheetFormatPr defaultRowHeight="14.25"/>
  <cols>
    <col min="1" max="1" width="8.140625" style="5" customWidth="1"/>
    <col min="2" max="2" width="32.42578125" style="6" customWidth="1"/>
    <col min="3" max="3" width="13.85546875" style="4" customWidth="1"/>
    <col min="4" max="4" width="15.7109375" style="4" customWidth="1"/>
    <col min="5" max="5" width="16.85546875" style="4" customWidth="1"/>
    <col min="6" max="6" width="17.5703125" style="4" customWidth="1"/>
    <col min="7" max="8" width="9.140625" style="4"/>
    <col min="9" max="9" width="12" style="4" bestFit="1" customWidth="1"/>
    <col min="10" max="16384" width="9.140625" style="4"/>
  </cols>
  <sheetData>
    <row r="1" spans="1:9" ht="24.75" customHeight="1">
      <c r="A1" s="74" t="s">
        <v>64</v>
      </c>
      <c r="B1" s="74"/>
      <c r="C1" s="75"/>
      <c r="D1" s="75"/>
      <c r="E1" s="75"/>
      <c r="F1" s="75"/>
    </row>
    <row r="2" spans="1:9" ht="18.75" customHeight="1">
      <c r="A2" s="74" t="s">
        <v>100</v>
      </c>
      <c r="B2" s="74"/>
      <c r="C2" s="75"/>
      <c r="D2" s="75"/>
      <c r="E2" s="75"/>
      <c r="F2" s="75"/>
    </row>
    <row r="3" spans="1:9" ht="18.75" customHeight="1">
      <c r="A3" s="74" t="s">
        <v>85</v>
      </c>
      <c r="B3" s="75"/>
      <c r="C3" s="75"/>
      <c r="D3" s="75"/>
      <c r="E3" s="75"/>
      <c r="F3" s="75"/>
    </row>
    <row r="4" spans="1:9" ht="15.75">
      <c r="A4" s="72" t="s">
        <v>106</v>
      </c>
      <c r="B4" s="72"/>
      <c r="C4" s="75"/>
      <c r="D4" s="75"/>
      <c r="E4" s="75"/>
      <c r="F4" s="75"/>
    </row>
    <row r="5" spans="1:9">
      <c r="A5" s="27"/>
      <c r="B5" s="16"/>
      <c r="C5" s="13"/>
      <c r="D5" s="13"/>
      <c r="E5" s="13"/>
      <c r="F5" s="13"/>
    </row>
    <row r="6" spans="1:9" ht="14.25" customHeight="1">
      <c r="A6" s="14" t="s">
        <v>93</v>
      </c>
      <c r="B6" s="16"/>
      <c r="C6" s="28" t="s">
        <v>98</v>
      </c>
      <c r="D6" s="28" t="s">
        <v>101</v>
      </c>
      <c r="E6" s="28" t="s">
        <v>106</v>
      </c>
      <c r="F6" s="73" t="s">
        <v>54</v>
      </c>
      <c r="I6" s="13"/>
    </row>
    <row r="7" spans="1:9" ht="33">
      <c r="A7" s="17" t="s">
        <v>94</v>
      </c>
      <c r="B7" s="17" t="s">
        <v>9</v>
      </c>
      <c r="C7" s="18" t="s">
        <v>105</v>
      </c>
      <c r="D7" s="18" t="s">
        <v>99</v>
      </c>
      <c r="E7" s="18" t="s">
        <v>19</v>
      </c>
      <c r="F7" s="73"/>
      <c r="I7" s="13"/>
    </row>
    <row r="8" spans="1:9" ht="16.5">
      <c r="A8" s="29"/>
      <c r="B8" s="17"/>
      <c r="C8" s="13"/>
      <c r="D8" s="13"/>
      <c r="E8" s="13"/>
      <c r="F8" s="13"/>
      <c r="I8" s="13"/>
    </row>
    <row r="9" spans="1:9" ht="16.5">
      <c r="A9" s="14" t="s">
        <v>60</v>
      </c>
      <c r="B9" s="17"/>
      <c r="C9" s="13"/>
      <c r="D9" s="13"/>
      <c r="E9" s="13"/>
      <c r="F9" s="13"/>
      <c r="I9" s="13"/>
    </row>
    <row r="10" spans="1:9">
      <c r="A10" s="30" t="s">
        <v>20</v>
      </c>
      <c r="B10" s="16" t="s">
        <v>23</v>
      </c>
      <c r="C10" s="31">
        <f ca="1">'FUND 199 (2)'!C7+'FUND 240 (2)'!C11</f>
        <v>297107.73000000004</v>
      </c>
      <c r="D10" s="31">
        <f ca="1">'FUND 199 (2)'!D7+'FUND 240 (2)'!E11</f>
        <v>325074</v>
      </c>
      <c r="E10" s="66">
        <f ca="1">'FUND 199 (2)'!E7+'FUND 240 (2)'!G11</f>
        <v>320276</v>
      </c>
      <c r="F10" s="31">
        <f>SUM(E10-D10)</f>
        <v>-4798</v>
      </c>
      <c r="I10" s="13"/>
    </row>
    <row r="11" spans="1:9">
      <c r="A11" s="30"/>
      <c r="B11" s="16"/>
      <c r="C11" s="31"/>
      <c r="D11" s="31"/>
      <c r="E11" s="31"/>
      <c r="F11" s="31"/>
    </row>
    <row r="12" spans="1:9">
      <c r="A12" s="30" t="s">
        <v>21</v>
      </c>
      <c r="B12" s="16" t="s">
        <v>24</v>
      </c>
      <c r="C12" s="31">
        <f ca="1">'FUND 199 (2)'!C9+'FUND 240 (2)'!C13+'FUND 240 (2)'!C15</f>
        <v>494491.5</v>
      </c>
      <c r="D12" s="31">
        <f ca="1">'FUND 199 (2)'!D9+'FUND 240 (2)'!E13+'FUND 240 (2)'!E15</f>
        <v>411329</v>
      </c>
      <c r="E12" s="66">
        <f ca="1">'FUND 199 (2)'!E9+'FUND 240 (2)'!G13+'FUND 240 (2)'!G15</f>
        <v>420657</v>
      </c>
      <c r="F12" s="31">
        <f>SUM(E12-D12)</f>
        <v>9328</v>
      </c>
    </row>
    <row r="13" spans="1:9">
      <c r="A13" s="30"/>
      <c r="B13" s="16"/>
      <c r="C13" s="31"/>
      <c r="D13" s="31"/>
      <c r="E13" s="31"/>
      <c r="F13" s="31"/>
    </row>
    <row r="14" spans="1:9">
      <c r="A14" s="30"/>
      <c r="B14" s="16" t="s">
        <v>44</v>
      </c>
      <c r="C14" s="32">
        <f>SUM(C10:C13)</f>
        <v>791599.23</v>
      </c>
      <c r="D14" s="32">
        <f>D10+D12</f>
        <v>736403</v>
      </c>
      <c r="E14" s="67">
        <f>E10+E12</f>
        <v>740933</v>
      </c>
      <c r="F14" s="31">
        <f>SUM(E14-D14)</f>
        <v>4530</v>
      </c>
    </row>
    <row r="15" spans="1:9">
      <c r="A15" s="30"/>
      <c r="B15" s="16"/>
      <c r="C15" s="31"/>
      <c r="D15" s="31"/>
      <c r="E15" s="31"/>
      <c r="F15" s="31"/>
    </row>
    <row r="16" spans="1:9">
      <c r="A16" s="30"/>
      <c r="B16" s="16"/>
      <c r="C16" s="31"/>
      <c r="D16" s="31"/>
      <c r="E16" s="31"/>
      <c r="F16" s="31"/>
    </row>
    <row r="17" spans="1:6">
      <c r="A17" s="33" t="s">
        <v>65</v>
      </c>
      <c r="B17" s="16"/>
      <c r="C17" s="31"/>
      <c r="D17" s="31"/>
      <c r="E17" s="31"/>
      <c r="F17" s="31"/>
    </row>
    <row r="18" spans="1:6">
      <c r="A18" s="34" t="s">
        <v>0</v>
      </c>
      <c r="B18" s="16" t="s">
        <v>10</v>
      </c>
      <c r="C18" s="31">
        <f ca="1">'FUND 199 (2)'!C16</f>
        <v>323119.82</v>
      </c>
      <c r="D18" s="31">
        <f ca="1">'FUND 199 (2)'!D16</f>
        <v>327668</v>
      </c>
      <c r="E18" s="66">
        <f ca="1">'FUND 199 (2)'!E16</f>
        <v>377328</v>
      </c>
      <c r="F18" s="31">
        <f>SUM(E18-D18)</f>
        <v>49660</v>
      </c>
    </row>
    <row r="19" spans="1:6">
      <c r="A19" s="33"/>
      <c r="B19" s="16"/>
      <c r="C19" s="31"/>
      <c r="D19" s="31"/>
      <c r="E19" s="31"/>
      <c r="F19" s="31"/>
    </row>
    <row r="20" spans="1:6">
      <c r="A20" s="34" t="s">
        <v>1</v>
      </c>
      <c r="B20" s="16" t="s">
        <v>11</v>
      </c>
      <c r="C20" s="31">
        <f ca="1">'FUND 199 (2)'!C18</f>
        <v>6044.54</v>
      </c>
      <c r="D20" s="31">
        <f ca="1">'FUND 199 (2)'!D18</f>
        <v>7525</v>
      </c>
      <c r="E20" s="66">
        <f ca="1">'FUND 199 (2)'!E18</f>
        <v>5728</v>
      </c>
      <c r="F20" s="31">
        <f>SUM(E20-D20)</f>
        <v>-1797</v>
      </c>
    </row>
    <row r="21" spans="1:6">
      <c r="A21" s="30"/>
      <c r="B21" s="16"/>
      <c r="C21" s="31"/>
      <c r="D21" s="31"/>
      <c r="E21" s="31"/>
      <c r="F21" s="31"/>
    </row>
    <row r="22" spans="1:6">
      <c r="A22" s="30" t="s">
        <v>2</v>
      </c>
      <c r="B22" s="16" t="s">
        <v>12</v>
      </c>
      <c r="C22" s="31">
        <f ca="1">'FUND 199 (2)'!C20</f>
        <v>18.600000000000001</v>
      </c>
      <c r="D22" s="31">
        <f ca="1">'FUND 199 (2)'!D20</f>
        <v>1500</v>
      </c>
      <c r="E22" s="31">
        <f ca="1">'FUND 199 (2)'!E20</f>
        <v>500</v>
      </c>
      <c r="F22" s="31">
        <f>SUM(E22-D22)</f>
        <v>-1000</v>
      </c>
    </row>
    <row r="23" spans="1:6">
      <c r="A23" s="30"/>
      <c r="B23" s="16"/>
      <c r="C23" s="31"/>
      <c r="D23" s="31"/>
      <c r="E23" s="31"/>
      <c r="F23" s="31"/>
    </row>
    <row r="24" spans="1:6">
      <c r="A24" s="30" t="s">
        <v>3</v>
      </c>
      <c r="B24" s="16" t="s">
        <v>13</v>
      </c>
      <c r="C24" s="31">
        <f ca="1">'FUND 199 (2)'!C22</f>
        <v>53474.14</v>
      </c>
      <c r="D24" s="31">
        <f ca="1">'FUND 199 (2)'!D22</f>
        <v>60548</v>
      </c>
      <c r="E24" s="66">
        <f ca="1">'FUND 199 (2)'!E22</f>
        <v>60913</v>
      </c>
      <c r="F24" s="31">
        <f>SUM(E24-D24)</f>
        <v>365</v>
      </c>
    </row>
    <row r="25" spans="1:6">
      <c r="A25" s="30"/>
      <c r="B25" s="16"/>
      <c r="C25" s="31"/>
      <c r="D25" s="31"/>
      <c r="E25" s="31"/>
      <c r="F25" s="31"/>
    </row>
    <row r="26" spans="1:6">
      <c r="A26" s="30" t="s">
        <v>4</v>
      </c>
      <c r="B26" s="16" t="s">
        <v>14</v>
      </c>
      <c r="C26" s="31">
        <f ca="1">'FUND 199 (2)'!C24</f>
        <v>0</v>
      </c>
      <c r="D26" s="31">
        <f ca="1">'FUND 199 (2)'!D24</f>
        <v>0</v>
      </c>
      <c r="E26" s="31">
        <v>0</v>
      </c>
      <c r="F26" s="31">
        <f>SUM(E26-D26)</f>
        <v>0</v>
      </c>
    </row>
    <row r="27" spans="1:6">
      <c r="A27" s="30"/>
      <c r="B27" s="16"/>
      <c r="C27" s="31"/>
      <c r="D27" s="31"/>
      <c r="E27" s="31"/>
      <c r="F27" s="31"/>
    </row>
    <row r="28" spans="1:6">
      <c r="A28" s="30" t="s">
        <v>5</v>
      </c>
      <c r="B28" s="16" t="s">
        <v>15</v>
      </c>
      <c r="C28" s="31">
        <f ca="1">'FUND 199 (2)'!C26</f>
        <v>75331.39</v>
      </c>
      <c r="D28" s="31">
        <f ca="1">'FUND 199 (2)'!D26</f>
        <v>42437</v>
      </c>
      <c r="E28" s="66">
        <f ca="1">'FUND 199 (2)'!E26</f>
        <v>39293</v>
      </c>
      <c r="F28" s="31">
        <f>SUM(E28-D28)</f>
        <v>-3144</v>
      </c>
    </row>
    <row r="29" spans="1:6">
      <c r="A29" s="30"/>
      <c r="B29" s="16"/>
      <c r="C29" s="31"/>
      <c r="D29" s="31"/>
      <c r="E29" s="31"/>
      <c r="F29" s="31"/>
    </row>
    <row r="30" spans="1:6">
      <c r="A30" s="30" t="s">
        <v>46</v>
      </c>
      <c r="B30" s="16" t="s">
        <v>50</v>
      </c>
      <c r="C30" s="31">
        <f ca="1">'FUND 240 (2)'!C25</f>
        <v>83831.44</v>
      </c>
      <c r="D30" s="31">
        <f ca="1">'FUND 240 (2)'!E25</f>
        <v>90537</v>
      </c>
      <c r="E30" s="31">
        <f ca="1">'FUND 240 (2)'!G25</f>
        <v>68049</v>
      </c>
      <c r="F30" s="31">
        <f>SUM(E30-D30)</f>
        <v>-22488</v>
      </c>
    </row>
    <row r="31" spans="1:6" ht="28.5">
      <c r="A31" s="30" t="s">
        <v>6</v>
      </c>
      <c r="B31" s="35" t="s">
        <v>56</v>
      </c>
      <c r="C31" s="31">
        <f ca="1">'FUND 199 (2)'!C28</f>
        <v>10226.32</v>
      </c>
      <c r="D31" s="31">
        <f ca="1">'FUND 199 (2)'!D28</f>
        <v>12161</v>
      </c>
      <c r="E31" s="66">
        <f ca="1">'FUND 199 (2)'!E28</f>
        <v>10524</v>
      </c>
      <c r="F31" s="31">
        <f>SUM(E31-D31)</f>
        <v>-1637</v>
      </c>
    </row>
    <row r="32" spans="1:6">
      <c r="A32" s="30"/>
      <c r="B32" s="16"/>
      <c r="C32" s="31"/>
      <c r="D32" s="31"/>
      <c r="E32" s="31"/>
      <c r="F32" s="31"/>
    </row>
    <row r="33" spans="1:9">
      <c r="A33" s="30" t="s">
        <v>7</v>
      </c>
      <c r="B33" s="16" t="s">
        <v>17</v>
      </c>
      <c r="C33" s="31">
        <f ca="1">'FUND 199 (2)'!C30</f>
        <v>81891.070000000007</v>
      </c>
      <c r="D33" s="31">
        <f ca="1">'FUND 199 (2)'!D30</f>
        <v>73192</v>
      </c>
      <c r="E33" s="31">
        <f ca="1">'FUND 199 (2)'!E30</f>
        <v>69934</v>
      </c>
      <c r="F33" s="31">
        <f>SUM(E33-D33)</f>
        <v>-3258</v>
      </c>
    </row>
    <row r="34" spans="1:9">
      <c r="A34" s="30"/>
      <c r="B34" s="16"/>
      <c r="C34" s="31"/>
      <c r="D34" s="31"/>
      <c r="E34" s="31"/>
      <c r="F34" s="31"/>
    </row>
    <row r="35" spans="1:9">
      <c r="A35" s="30" t="s">
        <v>8</v>
      </c>
      <c r="B35" s="16" t="s">
        <v>18</v>
      </c>
      <c r="C35" s="31">
        <f ca="1">'FUND 199 (2)'!C32</f>
        <v>97801.02</v>
      </c>
      <c r="D35" s="31">
        <f ca="1">'FUND 199 (2)'!D32</f>
        <v>96635</v>
      </c>
      <c r="E35" s="66">
        <f ca="1">'FUND 199 (2)'!E32</f>
        <v>84164</v>
      </c>
      <c r="F35" s="31">
        <f>SUM(E35-D35)</f>
        <v>-12471</v>
      </c>
    </row>
    <row r="36" spans="1:9" customFormat="1" ht="12.75">
      <c r="A36" s="36"/>
      <c r="B36" s="36"/>
      <c r="C36" s="37"/>
      <c r="D36" s="37"/>
      <c r="E36" s="37"/>
      <c r="F36" s="37"/>
    </row>
    <row r="37" spans="1:9">
      <c r="A37" s="34" t="s">
        <v>80</v>
      </c>
      <c r="B37" s="16" t="s">
        <v>81</v>
      </c>
      <c r="C37" s="20">
        <f ca="1">'FUND 199 (2)'!C34</f>
        <v>1000</v>
      </c>
      <c r="D37" s="20">
        <f ca="1">'FUND 199 (2)'!D34</f>
        <v>5200</v>
      </c>
      <c r="E37" s="65">
        <f ca="1">'FUND 199 (2)'!E34</f>
        <v>5500</v>
      </c>
      <c r="F37" s="31">
        <f>SUM(E37-D37)</f>
        <v>300</v>
      </c>
    </row>
    <row r="38" spans="1:9">
      <c r="A38" s="34"/>
      <c r="B38" s="16"/>
      <c r="C38" s="20"/>
      <c r="D38" s="20"/>
      <c r="E38" s="20"/>
      <c r="F38" s="31"/>
    </row>
    <row r="39" spans="1:9">
      <c r="A39" s="34" t="s">
        <v>95</v>
      </c>
      <c r="B39" s="16" t="s">
        <v>96</v>
      </c>
      <c r="C39" s="31">
        <f ca="1">'FUND 199 (2)'!C36</f>
        <v>13114.37</v>
      </c>
      <c r="D39" s="20">
        <f ca="1">'FUND 199 (2)'!D36</f>
        <v>14000</v>
      </c>
      <c r="E39" s="20">
        <f ca="1">'FUND 199 (2)'!E36</f>
        <v>13500</v>
      </c>
      <c r="F39" s="31">
        <f>SUM(E39-D39)</f>
        <v>-500</v>
      </c>
    </row>
    <row r="40" spans="1:9">
      <c r="A40" s="30"/>
      <c r="B40" s="16"/>
      <c r="C40" s="31"/>
      <c r="D40" s="31"/>
      <c r="E40" s="31"/>
      <c r="F40" s="31"/>
      <c r="I40" s="12"/>
    </row>
    <row r="41" spans="1:9">
      <c r="A41" s="30" t="s">
        <v>61</v>
      </c>
      <c r="B41" s="16" t="s">
        <v>63</v>
      </c>
      <c r="C41" s="31">
        <f ca="1">'FUND 199 (2)'!C38</f>
        <v>7031.83</v>
      </c>
      <c r="D41" s="31">
        <f ca="1">'FUND 199 (2)'!D38</f>
        <v>5000</v>
      </c>
      <c r="E41" s="31">
        <f ca="1">'FUND 199 (2)'!E38</f>
        <v>5500</v>
      </c>
      <c r="F41" s="31">
        <f>SUM(E41-D41)</f>
        <v>500</v>
      </c>
    </row>
    <row r="42" spans="1:9">
      <c r="A42" s="30"/>
      <c r="B42" s="16"/>
      <c r="C42" s="31"/>
      <c r="D42" s="31"/>
      <c r="E42" s="31"/>
      <c r="F42" s="31"/>
    </row>
    <row r="43" spans="1:9">
      <c r="A43" s="30"/>
      <c r="B43" s="38" t="s">
        <v>45</v>
      </c>
      <c r="C43" s="32">
        <f>SUM(C18:C41)</f>
        <v>752884.5399999998</v>
      </c>
      <c r="D43" s="32">
        <f>SUM(D18:D41)</f>
        <v>736403</v>
      </c>
      <c r="E43" s="67">
        <f>SUM(E18:E41)</f>
        <v>740933</v>
      </c>
      <c r="F43" s="31">
        <f>SUM(E43-D43)</f>
        <v>4530</v>
      </c>
    </row>
    <row r="44" spans="1:9">
      <c r="A44" s="30"/>
      <c r="B44" s="16"/>
      <c r="C44" s="39"/>
      <c r="D44" s="39"/>
      <c r="E44" s="39"/>
      <c r="F44" s="13"/>
    </row>
    <row r="45" spans="1:9">
      <c r="A45" s="30"/>
      <c r="B45" s="16"/>
      <c r="C45" s="16">
        <f>C14-C43</f>
        <v>38714.690000000177</v>
      </c>
      <c r="D45" s="16">
        <f>D14-D43</f>
        <v>0</v>
      </c>
      <c r="E45" s="16">
        <f>E14-E43</f>
        <v>0</v>
      </c>
      <c r="F45" s="28" t="s">
        <v>55</v>
      </c>
    </row>
    <row r="46" spans="1:9">
      <c r="A46" s="9"/>
    </row>
    <row r="47" spans="1:9">
      <c r="A47" s="9"/>
    </row>
    <row r="48" spans="1:9" ht="15" customHeight="1">
      <c r="A48" s="9"/>
    </row>
    <row r="49" spans="1:1">
      <c r="A49" s="9"/>
    </row>
    <row r="50" spans="1:1">
      <c r="A50" s="9"/>
    </row>
    <row r="51" spans="1:1">
      <c r="A51" s="9"/>
    </row>
    <row r="52" spans="1:1">
      <c r="A52" s="11"/>
    </row>
    <row r="53" spans="1:1">
      <c r="A53" s="9"/>
    </row>
    <row r="54" spans="1:1">
      <c r="A54" s="9"/>
    </row>
    <row r="55" spans="1:1">
      <c r="A55" s="9"/>
    </row>
    <row r="56" spans="1:1">
      <c r="A56" s="9"/>
    </row>
    <row r="57" spans="1:1">
      <c r="A57" s="9"/>
    </row>
    <row r="58" spans="1:1">
      <c r="A58" s="9"/>
    </row>
    <row r="59" spans="1:1">
      <c r="A59" s="9"/>
    </row>
    <row r="60" spans="1:1">
      <c r="A60" s="9"/>
    </row>
    <row r="61" spans="1:1">
      <c r="A61" s="7"/>
    </row>
    <row r="64" spans="1:1">
      <c r="A64" s="10"/>
    </row>
  </sheetData>
  <mergeCells count="5">
    <mergeCell ref="F6:F7"/>
    <mergeCell ref="A1:F1"/>
    <mergeCell ref="A2:F2"/>
    <mergeCell ref="A4:F4"/>
    <mergeCell ref="A3:F3"/>
  </mergeCells>
  <phoneticPr fontId="0" type="noConversion"/>
  <printOptions horizontalCentered="1"/>
  <pageMargins left="0.18" right="0.28000000000000003" top="0.56999999999999995" bottom="0.53" header="0.4" footer="0.31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K114"/>
  <sheetViews>
    <sheetView topLeftCell="A65" workbookViewId="0">
      <selection activeCell="H89" sqref="A1:H89"/>
    </sheetView>
  </sheetViews>
  <sheetFormatPr defaultRowHeight="14.25"/>
  <cols>
    <col min="1" max="1" width="44.28515625" style="6" customWidth="1"/>
    <col min="2" max="2" width="13.5703125" style="6" bestFit="1" customWidth="1"/>
    <col min="3" max="3" width="2.42578125" style="6" customWidth="1"/>
    <col min="4" max="4" width="13.5703125" style="6" bestFit="1" customWidth="1"/>
    <col min="5" max="5" width="2.42578125" style="6" customWidth="1"/>
    <col min="6" max="6" width="13.5703125" style="6" customWidth="1"/>
    <col min="7" max="7" width="2.42578125" style="6" customWidth="1"/>
    <col min="8" max="8" width="12.7109375" style="6" bestFit="1" customWidth="1"/>
    <col min="9" max="16384" width="9.140625" style="4"/>
  </cols>
  <sheetData>
    <row r="1" spans="1:11" ht="15.75" customHeight="1">
      <c r="A1" s="72" t="s">
        <v>64</v>
      </c>
      <c r="B1" s="72"/>
      <c r="C1" s="72"/>
      <c r="D1" s="72"/>
      <c r="E1" s="72"/>
      <c r="F1" s="72"/>
      <c r="G1" s="72"/>
      <c r="H1" s="72"/>
      <c r="I1" s="13"/>
      <c r="J1" s="13"/>
      <c r="K1" s="13"/>
    </row>
    <row r="2" spans="1:11" ht="15.75" customHeight="1">
      <c r="A2" s="72" t="s">
        <v>78</v>
      </c>
      <c r="B2" s="72"/>
      <c r="C2" s="72"/>
      <c r="D2" s="72"/>
      <c r="E2" s="72"/>
      <c r="F2" s="72"/>
      <c r="G2" s="72"/>
      <c r="H2" s="72"/>
      <c r="I2" s="13"/>
      <c r="J2" s="13"/>
      <c r="K2" s="13"/>
    </row>
    <row r="3" spans="1:11" ht="15.75" customHeight="1">
      <c r="A3" s="72" t="s">
        <v>106</v>
      </c>
      <c r="B3" s="72"/>
      <c r="C3" s="72"/>
      <c r="D3" s="72"/>
      <c r="E3" s="72"/>
      <c r="F3" s="72"/>
      <c r="G3" s="72"/>
      <c r="H3" s="72"/>
      <c r="I3" s="13"/>
      <c r="J3" s="13"/>
      <c r="K3" s="13"/>
    </row>
    <row r="4" spans="1:11" ht="12.75" customHeight="1">
      <c r="A4" s="14"/>
      <c r="B4" s="14"/>
      <c r="C4" s="15"/>
      <c r="D4" s="14"/>
      <c r="E4" s="14"/>
      <c r="F4" s="14"/>
      <c r="G4" s="14"/>
      <c r="H4" s="14"/>
      <c r="I4" s="13"/>
      <c r="J4" s="13"/>
      <c r="K4" s="13"/>
    </row>
    <row r="5" spans="1:11">
      <c r="A5" s="16"/>
      <c r="B5" s="14" t="s">
        <v>98</v>
      </c>
      <c r="C5" s="15"/>
      <c r="D5" s="14" t="s">
        <v>101</v>
      </c>
      <c r="E5" s="14"/>
      <c r="F5" s="14" t="s">
        <v>106</v>
      </c>
      <c r="G5" s="14"/>
      <c r="H5" s="14"/>
      <c r="I5" s="13"/>
      <c r="J5" s="13"/>
      <c r="K5" s="13"/>
    </row>
    <row r="6" spans="1:11" ht="33">
      <c r="A6" s="17" t="s">
        <v>43</v>
      </c>
      <c r="B6" s="18" t="s">
        <v>105</v>
      </c>
      <c r="C6" s="19"/>
      <c r="D6" s="18" t="s">
        <v>99</v>
      </c>
      <c r="E6" s="18"/>
      <c r="F6" s="18" t="s">
        <v>19</v>
      </c>
      <c r="G6" s="18"/>
      <c r="H6" s="18" t="s">
        <v>107</v>
      </c>
      <c r="I6" s="13"/>
      <c r="J6" s="13"/>
      <c r="K6" s="13"/>
    </row>
    <row r="7" spans="1:11">
      <c r="A7" s="46" t="s">
        <v>66</v>
      </c>
      <c r="B7" s="46"/>
      <c r="C7" s="47"/>
      <c r="D7" s="46"/>
      <c r="E7" s="46"/>
      <c r="F7" s="46"/>
      <c r="G7" s="46"/>
      <c r="H7" s="46"/>
      <c r="I7" s="13"/>
      <c r="J7" s="13"/>
      <c r="K7" s="13"/>
    </row>
    <row r="8" spans="1:11">
      <c r="A8" s="46" t="s">
        <v>29</v>
      </c>
      <c r="B8" s="48">
        <v>300770.42</v>
      </c>
      <c r="C8" s="49"/>
      <c r="D8" s="48">
        <v>296416</v>
      </c>
      <c r="E8" s="49"/>
      <c r="F8" s="63">
        <v>351345</v>
      </c>
      <c r="G8" s="48"/>
      <c r="H8" s="50">
        <f t="shared" ref="H8:H13" si="0">F8-D8</f>
        <v>54929</v>
      </c>
      <c r="I8" s="13"/>
      <c r="J8" s="13"/>
      <c r="K8" s="13"/>
    </row>
    <row r="9" spans="1:11">
      <c r="A9" s="46" t="s">
        <v>30</v>
      </c>
      <c r="B9" s="48">
        <v>4378.7299999999996</v>
      </c>
      <c r="C9" s="49"/>
      <c r="D9" s="48">
        <v>12000</v>
      </c>
      <c r="E9" s="49"/>
      <c r="F9" s="48">
        <v>6500</v>
      </c>
      <c r="G9" s="48"/>
      <c r="H9" s="50">
        <f t="shared" si="0"/>
        <v>-5500</v>
      </c>
      <c r="I9" s="13"/>
      <c r="J9" s="13"/>
      <c r="K9" s="13"/>
    </row>
    <row r="10" spans="1:11">
      <c r="A10" s="46" t="s">
        <v>31</v>
      </c>
      <c r="B10" s="48">
        <v>17970.669999999998</v>
      </c>
      <c r="C10" s="49"/>
      <c r="D10" s="48">
        <v>16252</v>
      </c>
      <c r="E10" s="49"/>
      <c r="F10" s="63">
        <v>18483</v>
      </c>
      <c r="G10" s="48"/>
      <c r="H10" s="50">
        <f t="shared" si="0"/>
        <v>2231</v>
      </c>
      <c r="I10" s="13"/>
      <c r="J10" s="13"/>
      <c r="K10" s="13"/>
    </row>
    <row r="11" spans="1:11">
      <c r="A11" s="46" t="s">
        <v>32</v>
      </c>
      <c r="B11" s="48">
        <v>0</v>
      </c>
      <c r="C11" s="49"/>
      <c r="D11" s="48">
        <v>0</v>
      </c>
      <c r="E11" s="49"/>
      <c r="F11" s="48">
        <v>0</v>
      </c>
      <c r="G11" s="48"/>
      <c r="H11" s="50">
        <f t="shared" si="0"/>
        <v>0</v>
      </c>
      <c r="I11" s="13"/>
      <c r="J11" s="13"/>
      <c r="K11" s="13"/>
    </row>
    <row r="12" spans="1:11" ht="16.5">
      <c r="A12" s="46" t="s">
        <v>33</v>
      </c>
      <c r="B12" s="48">
        <v>0</v>
      </c>
      <c r="C12" s="49"/>
      <c r="D12" s="48">
        <v>3000</v>
      </c>
      <c r="E12" s="49"/>
      <c r="F12" s="48">
        <v>1000</v>
      </c>
      <c r="G12" s="51"/>
      <c r="H12" s="50">
        <f t="shared" si="0"/>
        <v>-2000</v>
      </c>
      <c r="I12" s="13"/>
      <c r="J12" s="13"/>
      <c r="K12" s="13"/>
    </row>
    <row r="13" spans="1:11">
      <c r="A13" s="46" t="s">
        <v>34</v>
      </c>
      <c r="B13" s="52">
        <f>SUM(B8:B12)</f>
        <v>323119.81999999995</v>
      </c>
      <c r="C13" s="49"/>
      <c r="D13" s="52">
        <f>SUM(D8:D12)</f>
        <v>327668</v>
      </c>
      <c r="E13" s="49"/>
      <c r="F13" s="64">
        <f>SUM(F8:F12)</f>
        <v>377328</v>
      </c>
      <c r="G13" s="49"/>
      <c r="H13" s="53">
        <f t="shared" si="0"/>
        <v>49660</v>
      </c>
      <c r="I13" s="13"/>
      <c r="J13" s="13"/>
      <c r="K13" s="13"/>
    </row>
    <row r="14" spans="1:11" ht="9.75" customHeight="1">
      <c r="A14" s="46"/>
      <c r="B14" s="48"/>
      <c r="C14" s="49"/>
      <c r="D14" s="48"/>
      <c r="E14" s="49"/>
      <c r="F14" s="48"/>
      <c r="G14" s="48"/>
      <c r="H14" s="54"/>
      <c r="I14" s="13"/>
      <c r="J14" s="13"/>
      <c r="K14" s="13"/>
    </row>
    <row r="15" spans="1:11" ht="16.5">
      <c r="A15" s="46" t="s">
        <v>67</v>
      </c>
      <c r="B15" s="48"/>
      <c r="C15" s="49"/>
      <c r="D15" s="48"/>
      <c r="E15" s="49"/>
      <c r="F15" s="48"/>
      <c r="G15" s="48"/>
      <c r="H15" s="54"/>
      <c r="I15" s="13"/>
      <c r="J15" s="13"/>
      <c r="K15" s="13"/>
    </row>
    <row r="16" spans="1:11">
      <c r="A16" s="46" t="s">
        <v>29</v>
      </c>
      <c r="B16" s="48">
        <v>4971.37</v>
      </c>
      <c r="C16" s="49"/>
      <c r="D16" s="48">
        <v>5025</v>
      </c>
      <c r="E16" s="49"/>
      <c r="F16" s="63">
        <v>4528</v>
      </c>
      <c r="G16" s="48"/>
      <c r="H16" s="50">
        <f>F16-D16</f>
        <v>-497</v>
      </c>
      <c r="I16" s="13"/>
      <c r="J16" s="13"/>
      <c r="K16" s="13"/>
    </row>
    <row r="17" spans="1:11">
      <c r="A17" s="46" t="s">
        <v>30</v>
      </c>
      <c r="B17" s="48">
        <v>0</v>
      </c>
      <c r="C17" s="49"/>
      <c r="D17" s="48">
        <v>500</v>
      </c>
      <c r="E17" s="49"/>
      <c r="F17" s="48">
        <v>250</v>
      </c>
      <c r="G17" s="48"/>
      <c r="H17" s="50">
        <f t="shared" ref="H17:H85" si="1">F17-D17</f>
        <v>-250</v>
      </c>
      <c r="I17" s="13"/>
      <c r="J17" s="13"/>
      <c r="K17" s="13"/>
    </row>
    <row r="18" spans="1:11">
      <c r="A18" s="46" t="s">
        <v>31</v>
      </c>
      <c r="B18" s="48">
        <v>1073.17</v>
      </c>
      <c r="C18" s="49"/>
      <c r="D18" s="48">
        <v>750</v>
      </c>
      <c r="E18" s="49"/>
      <c r="F18" s="48">
        <v>300</v>
      </c>
      <c r="G18" s="48"/>
      <c r="H18" s="50">
        <f t="shared" si="1"/>
        <v>-450</v>
      </c>
      <c r="I18" s="13"/>
      <c r="J18" s="13"/>
      <c r="K18" s="13"/>
    </row>
    <row r="19" spans="1:11">
      <c r="A19" s="46" t="s">
        <v>32</v>
      </c>
      <c r="B19" s="48">
        <v>0</v>
      </c>
      <c r="C19" s="49"/>
      <c r="D19" s="48">
        <v>0</v>
      </c>
      <c r="E19" s="49"/>
      <c r="F19" s="48">
        <v>0</v>
      </c>
      <c r="G19" s="48"/>
      <c r="H19" s="50">
        <f t="shared" si="1"/>
        <v>0</v>
      </c>
      <c r="I19" s="13"/>
      <c r="J19" s="13"/>
      <c r="K19" s="13"/>
    </row>
    <row r="20" spans="1:11" ht="16.5">
      <c r="A20" s="46" t="s">
        <v>33</v>
      </c>
      <c r="B20" s="48">
        <v>0</v>
      </c>
      <c r="C20" s="49"/>
      <c r="D20" s="48">
        <v>1250</v>
      </c>
      <c r="E20" s="49"/>
      <c r="F20" s="48">
        <v>650</v>
      </c>
      <c r="G20" s="51"/>
      <c r="H20" s="50">
        <f t="shared" si="1"/>
        <v>-600</v>
      </c>
      <c r="I20" s="13"/>
      <c r="J20" s="13"/>
      <c r="K20" s="13"/>
    </row>
    <row r="21" spans="1:11">
      <c r="A21" s="46" t="s">
        <v>35</v>
      </c>
      <c r="B21" s="52">
        <f>SUM(B16:B20)</f>
        <v>6044.54</v>
      </c>
      <c r="C21" s="49"/>
      <c r="D21" s="52">
        <f>SUM(D16:D20)</f>
        <v>7525</v>
      </c>
      <c r="E21" s="49"/>
      <c r="F21" s="64">
        <f>SUM(F16:F20)</f>
        <v>5728</v>
      </c>
      <c r="G21" s="49"/>
      <c r="H21" s="53">
        <f t="shared" si="1"/>
        <v>-1797</v>
      </c>
      <c r="I21" s="13"/>
      <c r="J21" s="13"/>
      <c r="K21" s="13"/>
    </row>
    <row r="22" spans="1:11" ht="10.5" customHeight="1">
      <c r="A22" s="46"/>
      <c r="B22" s="48"/>
      <c r="C22" s="49"/>
      <c r="D22" s="48"/>
      <c r="E22" s="49"/>
      <c r="F22" s="48"/>
      <c r="G22" s="48"/>
      <c r="H22" s="50"/>
      <c r="I22" s="13"/>
      <c r="J22" s="13"/>
      <c r="K22" s="13"/>
    </row>
    <row r="23" spans="1:11">
      <c r="A23" s="46" t="s">
        <v>68</v>
      </c>
      <c r="B23" s="48"/>
      <c r="C23" s="49"/>
      <c r="D23" s="48"/>
      <c r="E23" s="49"/>
      <c r="F23" s="48"/>
      <c r="G23" s="48"/>
      <c r="H23" s="50"/>
      <c r="I23" s="13"/>
      <c r="J23" s="13"/>
      <c r="K23" s="13"/>
    </row>
    <row r="24" spans="1:11">
      <c r="A24" s="46" t="s">
        <v>29</v>
      </c>
      <c r="B24" s="48">
        <v>0</v>
      </c>
      <c r="C24" s="49"/>
      <c r="D24" s="48">
        <v>0</v>
      </c>
      <c r="E24" s="49"/>
      <c r="F24" s="48">
        <v>0</v>
      </c>
      <c r="G24" s="48"/>
      <c r="H24" s="50">
        <f t="shared" si="1"/>
        <v>0</v>
      </c>
      <c r="I24" s="13"/>
      <c r="J24" s="13"/>
      <c r="K24" s="13"/>
    </row>
    <row r="25" spans="1:11">
      <c r="A25" s="46" t="s">
        <v>30</v>
      </c>
      <c r="B25" s="48">
        <v>0</v>
      </c>
      <c r="C25" s="49"/>
      <c r="D25" s="48">
        <v>1000</v>
      </c>
      <c r="E25" s="49"/>
      <c r="F25" s="48">
        <v>500</v>
      </c>
      <c r="G25" s="48"/>
      <c r="H25" s="50">
        <f t="shared" si="1"/>
        <v>-500</v>
      </c>
      <c r="I25" s="13"/>
      <c r="J25" s="13"/>
      <c r="K25" s="13"/>
    </row>
    <row r="26" spans="1:11" ht="16.5">
      <c r="A26" s="46" t="s">
        <v>32</v>
      </c>
      <c r="B26" s="48">
        <v>18.600000000000001</v>
      </c>
      <c r="C26" s="49"/>
      <c r="D26" s="48">
        <v>500</v>
      </c>
      <c r="E26" s="49"/>
      <c r="F26" s="48">
        <v>0</v>
      </c>
      <c r="G26" s="51"/>
      <c r="H26" s="50">
        <f t="shared" si="1"/>
        <v>-500</v>
      </c>
      <c r="I26" s="13"/>
      <c r="J26" s="13"/>
      <c r="K26" s="13"/>
    </row>
    <row r="27" spans="1:11">
      <c r="A27" s="46" t="s">
        <v>53</v>
      </c>
      <c r="B27" s="52">
        <f>SUM(B24:B26)</f>
        <v>18.600000000000001</v>
      </c>
      <c r="C27" s="49"/>
      <c r="D27" s="52">
        <f>SUM(D24:D26)</f>
        <v>1500</v>
      </c>
      <c r="E27" s="49"/>
      <c r="F27" s="52">
        <f>SUM(F24:F26)</f>
        <v>500</v>
      </c>
      <c r="G27" s="49"/>
      <c r="H27" s="53">
        <f t="shared" si="1"/>
        <v>-1000</v>
      </c>
      <c r="I27" s="13"/>
      <c r="J27" s="13"/>
      <c r="K27" s="13"/>
    </row>
    <row r="28" spans="1:11" ht="9.75" customHeight="1">
      <c r="A28" s="46"/>
      <c r="B28" s="48"/>
      <c r="C28" s="49"/>
      <c r="D28" s="48"/>
      <c r="E28" s="49"/>
      <c r="F28" s="48"/>
      <c r="G28" s="48"/>
      <c r="H28" s="50"/>
      <c r="I28" s="13"/>
      <c r="J28" s="13"/>
      <c r="K28" s="13"/>
    </row>
    <row r="29" spans="1:11">
      <c r="A29" s="46" t="s">
        <v>69</v>
      </c>
      <c r="B29" s="48"/>
      <c r="C29" s="49"/>
      <c r="D29" s="48"/>
      <c r="E29" s="49"/>
      <c r="F29" s="48"/>
      <c r="G29" s="48"/>
      <c r="H29" s="50"/>
      <c r="I29" s="13"/>
      <c r="J29" s="13"/>
      <c r="K29" s="13"/>
    </row>
    <row r="30" spans="1:11">
      <c r="A30" s="46" t="s">
        <v>29</v>
      </c>
      <c r="B30" s="48">
        <v>52030.29</v>
      </c>
      <c r="C30" s="49"/>
      <c r="D30" s="48">
        <v>57798</v>
      </c>
      <c r="E30" s="49"/>
      <c r="F30" s="63">
        <v>59163</v>
      </c>
      <c r="G30" s="48"/>
      <c r="H30" s="50">
        <f t="shared" si="1"/>
        <v>1365</v>
      </c>
      <c r="I30" s="13"/>
      <c r="J30" s="13"/>
      <c r="K30" s="13"/>
    </row>
    <row r="31" spans="1:11">
      <c r="A31" s="46" t="s">
        <v>30</v>
      </c>
      <c r="B31" s="48">
        <v>0</v>
      </c>
      <c r="C31" s="49"/>
      <c r="D31" s="48">
        <v>500</v>
      </c>
      <c r="E31" s="49"/>
      <c r="F31" s="48">
        <v>0</v>
      </c>
      <c r="G31" s="48"/>
      <c r="H31" s="50">
        <f t="shared" si="1"/>
        <v>-500</v>
      </c>
      <c r="I31" s="13"/>
      <c r="J31" s="13"/>
      <c r="K31" s="13"/>
    </row>
    <row r="32" spans="1:11">
      <c r="A32" s="46" t="s">
        <v>31</v>
      </c>
      <c r="B32" s="48">
        <v>1443.85</v>
      </c>
      <c r="C32" s="49"/>
      <c r="D32" s="48">
        <v>1500</v>
      </c>
      <c r="E32" s="49"/>
      <c r="F32" s="48">
        <v>1500</v>
      </c>
      <c r="G32" s="48"/>
      <c r="H32" s="50">
        <f t="shared" si="1"/>
        <v>0</v>
      </c>
      <c r="I32" s="13"/>
      <c r="J32" s="13"/>
      <c r="K32" s="13"/>
    </row>
    <row r="33" spans="1:11">
      <c r="A33" s="46" t="s">
        <v>32</v>
      </c>
      <c r="B33" s="48">
        <v>0</v>
      </c>
      <c r="C33" s="49"/>
      <c r="D33" s="48">
        <v>500</v>
      </c>
      <c r="E33" s="49"/>
      <c r="F33" s="48">
        <v>0</v>
      </c>
      <c r="G33" s="48"/>
      <c r="H33" s="50">
        <f t="shared" si="1"/>
        <v>-500</v>
      </c>
      <c r="I33" s="13"/>
      <c r="J33" s="13"/>
      <c r="K33" s="13"/>
    </row>
    <row r="34" spans="1:11">
      <c r="A34" s="46" t="s">
        <v>33</v>
      </c>
      <c r="B34" s="48">
        <v>0</v>
      </c>
      <c r="C34" s="49"/>
      <c r="D34" s="48">
        <v>250</v>
      </c>
      <c r="E34" s="49"/>
      <c r="F34" s="48">
        <v>250</v>
      </c>
      <c r="G34" s="48"/>
      <c r="H34" s="50">
        <f t="shared" si="1"/>
        <v>0</v>
      </c>
      <c r="I34" s="13"/>
      <c r="J34" s="13"/>
      <c r="K34" s="13"/>
    </row>
    <row r="35" spans="1:11">
      <c r="A35" s="46" t="s">
        <v>36</v>
      </c>
      <c r="B35" s="52">
        <f>SUM(B30:B34)</f>
        <v>53474.14</v>
      </c>
      <c r="C35" s="49"/>
      <c r="D35" s="52">
        <f>SUM(D30:D34)</f>
        <v>60548</v>
      </c>
      <c r="E35" s="49"/>
      <c r="F35" s="64">
        <f>SUM(F30:F34)</f>
        <v>60913</v>
      </c>
      <c r="G35" s="49"/>
      <c r="H35" s="53">
        <f t="shared" si="1"/>
        <v>365</v>
      </c>
      <c r="I35" s="13"/>
      <c r="J35" s="13"/>
      <c r="K35" s="13"/>
    </row>
    <row r="36" spans="1:11" ht="9" customHeight="1">
      <c r="A36" s="46"/>
      <c r="B36" s="48"/>
      <c r="C36" s="49"/>
      <c r="D36" s="48"/>
      <c r="E36" s="49"/>
      <c r="F36" s="48"/>
      <c r="G36" s="48"/>
      <c r="H36" s="50"/>
      <c r="I36" s="13"/>
      <c r="J36" s="13"/>
      <c r="K36" s="13"/>
    </row>
    <row r="37" spans="1:11" ht="15" customHeight="1">
      <c r="A37" s="46" t="s">
        <v>70</v>
      </c>
      <c r="B37" s="48"/>
      <c r="C37" s="49"/>
      <c r="D37" s="48"/>
      <c r="E37" s="49"/>
      <c r="F37" s="48"/>
      <c r="G37" s="48"/>
      <c r="H37" s="50"/>
      <c r="I37" s="13"/>
      <c r="J37" s="13"/>
      <c r="K37" s="13"/>
    </row>
    <row r="38" spans="1:11">
      <c r="A38" s="46" t="s">
        <v>29</v>
      </c>
      <c r="B38" s="48">
        <v>0</v>
      </c>
      <c r="C38" s="49"/>
      <c r="D38" s="48">
        <v>0</v>
      </c>
      <c r="E38" s="49"/>
      <c r="F38" s="48">
        <v>0</v>
      </c>
      <c r="G38" s="48"/>
      <c r="H38" s="50">
        <f t="shared" si="1"/>
        <v>0</v>
      </c>
      <c r="I38" s="13"/>
      <c r="J38" s="13"/>
      <c r="K38" s="13"/>
    </row>
    <row r="39" spans="1:11">
      <c r="A39" s="46" t="s">
        <v>30</v>
      </c>
      <c r="B39" s="48">
        <v>0</v>
      </c>
      <c r="C39" s="49"/>
      <c r="D39" s="48">
        <v>0</v>
      </c>
      <c r="E39" s="49"/>
      <c r="F39" s="48">
        <v>0</v>
      </c>
      <c r="G39" s="48"/>
      <c r="H39" s="50">
        <f t="shared" si="1"/>
        <v>0</v>
      </c>
      <c r="I39" s="13"/>
      <c r="J39" s="13"/>
      <c r="K39" s="13"/>
    </row>
    <row r="40" spans="1:11">
      <c r="A40" s="46" t="s">
        <v>31</v>
      </c>
      <c r="B40" s="48">
        <v>0</v>
      </c>
      <c r="C40" s="49"/>
      <c r="D40" s="48">
        <v>0</v>
      </c>
      <c r="E40" s="49"/>
      <c r="F40" s="48">
        <v>0</v>
      </c>
      <c r="G40" s="48"/>
      <c r="H40" s="50">
        <f t="shared" si="1"/>
        <v>0</v>
      </c>
      <c r="I40" s="13"/>
      <c r="J40" s="13"/>
      <c r="K40" s="13"/>
    </row>
    <row r="41" spans="1:11">
      <c r="A41" s="46" t="s">
        <v>32</v>
      </c>
      <c r="B41" s="55">
        <v>0</v>
      </c>
      <c r="C41" s="49"/>
      <c r="D41" s="55">
        <v>0</v>
      </c>
      <c r="E41" s="49"/>
      <c r="F41" s="55">
        <v>0</v>
      </c>
      <c r="G41" s="49"/>
      <c r="H41" s="50">
        <f t="shared" si="1"/>
        <v>0</v>
      </c>
      <c r="I41" s="13"/>
      <c r="J41" s="13"/>
      <c r="K41" s="13"/>
    </row>
    <row r="42" spans="1:11">
      <c r="A42" s="46" t="s">
        <v>37</v>
      </c>
      <c r="B42" s="48">
        <f>SUM(B38:B41)</f>
        <v>0</v>
      </c>
      <c r="C42" s="49"/>
      <c r="D42" s="48">
        <v>0</v>
      </c>
      <c r="E42" s="49"/>
      <c r="F42" s="48">
        <v>0</v>
      </c>
      <c r="G42" s="48"/>
      <c r="H42" s="53">
        <f t="shared" si="1"/>
        <v>0</v>
      </c>
      <c r="I42" s="13"/>
      <c r="J42" s="13"/>
      <c r="K42" s="13"/>
    </row>
    <row r="43" spans="1:11" ht="9" customHeight="1">
      <c r="A43" s="46"/>
      <c r="B43" s="56"/>
      <c r="C43" s="57"/>
      <c r="D43" s="56"/>
      <c r="E43" s="57"/>
      <c r="F43" s="56"/>
      <c r="G43" s="56"/>
      <c r="H43" s="50"/>
      <c r="I43" s="13"/>
      <c r="J43" s="13"/>
      <c r="K43" s="13"/>
    </row>
    <row r="44" spans="1:11" ht="9" customHeight="1">
      <c r="A44" s="46"/>
      <c r="B44" s="56"/>
      <c r="C44" s="57"/>
      <c r="D44" s="56"/>
      <c r="E44" s="57"/>
      <c r="F44" s="56"/>
      <c r="G44" s="56"/>
      <c r="H44" s="50"/>
      <c r="I44" s="13"/>
      <c r="J44" s="13"/>
      <c r="K44" s="13"/>
    </row>
    <row r="45" spans="1:11" ht="9" customHeight="1">
      <c r="A45" s="46"/>
      <c r="B45" s="56"/>
      <c r="C45" s="57"/>
      <c r="D45" s="56"/>
      <c r="E45" s="57"/>
      <c r="F45" s="56"/>
      <c r="G45" s="56"/>
      <c r="H45" s="50"/>
      <c r="I45" s="13"/>
      <c r="J45" s="13"/>
      <c r="K45" s="13"/>
    </row>
    <row r="46" spans="1:11" ht="9" customHeight="1">
      <c r="A46" s="46"/>
      <c r="B46" s="56"/>
      <c r="C46" s="57"/>
      <c r="D46" s="56"/>
      <c r="E46" s="57"/>
      <c r="F46" s="56"/>
      <c r="G46" s="56"/>
      <c r="H46" s="50"/>
      <c r="I46" s="13"/>
      <c r="J46" s="13"/>
      <c r="K46" s="13"/>
    </row>
    <row r="47" spans="1:11" ht="9" customHeight="1">
      <c r="A47" s="46"/>
      <c r="B47" s="56"/>
      <c r="C47" s="57"/>
      <c r="D47" s="56"/>
      <c r="E47" s="57"/>
      <c r="F47" s="56"/>
      <c r="G47" s="56"/>
      <c r="H47" s="50"/>
      <c r="I47" s="13"/>
      <c r="J47" s="13"/>
      <c r="K47" s="13"/>
    </row>
    <row r="48" spans="1:11" ht="9" customHeight="1">
      <c r="A48" s="46"/>
      <c r="B48" s="56"/>
      <c r="C48" s="57"/>
      <c r="D48" s="56"/>
      <c r="E48" s="57"/>
      <c r="F48" s="56"/>
      <c r="G48" s="56"/>
      <c r="H48" s="50"/>
      <c r="I48" s="13"/>
      <c r="J48" s="13"/>
      <c r="K48" s="13"/>
    </row>
    <row r="49" spans="1:11" ht="44.25" customHeight="1">
      <c r="A49" s="46"/>
      <c r="B49" s="56"/>
      <c r="C49" s="57"/>
      <c r="D49" s="56"/>
      <c r="E49" s="57"/>
      <c r="F49" s="56"/>
      <c r="G49" s="56"/>
      <c r="H49" s="50"/>
      <c r="I49" s="13"/>
      <c r="J49" s="13"/>
      <c r="K49" s="13"/>
    </row>
    <row r="50" spans="1:11">
      <c r="A50" s="46" t="s">
        <v>71</v>
      </c>
      <c r="B50" s="56"/>
      <c r="C50" s="57"/>
      <c r="D50" s="56"/>
      <c r="E50" s="57"/>
      <c r="F50" s="56"/>
      <c r="G50" s="56"/>
      <c r="H50" s="50"/>
      <c r="I50" s="13"/>
      <c r="J50" s="13"/>
      <c r="K50" s="13"/>
    </row>
    <row r="51" spans="1:11">
      <c r="A51" s="46" t="s">
        <v>29</v>
      </c>
      <c r="B51" s="48">
        <v>20807.189999999999</v>
      </c>
      <c r="C51" s="49"/>
      <c r="D51" s="48">
        <v>19387</v>
      </c>
      <c r="E51" s="49"/>
      <c r="F51" s="63">
        <v>20343</v>
      </c>
      <c r="G51" s="48"/>
      <c r="H51" s="50">
        <f t="shared" si="1"/>
        <v>956</v>
      </c>
      <c r="I51" s="13"/>
      <c r="J51" s="13"/>
      <c r="K51" s="13"/>
    </row>
    <row r="52" spans="1:11">
      <c r="A52" s="46" t="s">
        <v>30</v>
      </c>
      <c r="B52" s="48">
        <v>12698.24</v>
      </c>
      <c r="C52" s="49"/>
      <c r="D52" s="48">
        <v>10800</v>
      </c>
      <c r="E52" s="49"/>
      <c r="F52" s="63">
        <v>7750</v>
      </c>
      <c r="G52" s="48"/>
      <c r="H52" s="50">
        <f t="shared" si="1"/>
        <v>-3050</v>
      </c>
      <c r="I52" s="13"/>
      <c r="J52" s="13"/>
      <c r="K52" s="13"/>
    </row>
    <row r="53" spans="1:11">
      <c r="A53" s="46" t="s">
        <v>31</v>
      </c>
      <c r="B53" s="48">
        <v>9573.2000000000007</v>
      </c>
      <c r="C53" s="49"/>
      <c r="D53" s="48">
        <v>10250</v>
      </c>
      <c r="E53" s="49"/>
      <c r="F53" s="63">
        <v>10200</v>
      </c>
      <c r="G53" s="48"/>
      <c r="H53" s="50">
        <f t="shared" si="1"/>
        <v>-50</v>
      </c>
      <c r="I53" s="13"/>
      <c r="J53" s="13"/>
      <c r="K53" s="13"/>
    </row>
    <row r="54" spans="1:11">
      <c r="A54" s="46" t="s">
        <v>32</v>
      </c>
      <c r="B54" s="48">
        <v>515.76</v>
      </c>
      <c r="C54" s="49"/>
      <c r="D54" s="48">
        <v>2000</v>
      </c>
      <c r="E54" s="49"/>
      <c r="F54" s="48">
        <v>1000</v>
      </c>
      <c r="G54" s="48"/>
      <c r="H54" s="50">
        <f t="shared" si="1"/>
        <v>-1000</v>
      </c>
      <c r="I54" s="13"/>
      <c r="J54" s="13"/>
      <c r="K54" s="13"/>
    </row>
    <row r="55" spans="1:11" ht="16.5">
      <c r="A55" s="46" t="s">
        <v>33</v>
      </c>
      <c r="B55" s="55">
        <v>31737</v>
      </c>
      <c r="C55" s="49"/>
      <c r="D55" s="55">
        <v>0</v>
      </c>
      <c r="E55" s="49"/>
      <c r="F55" s="55">
        <v>0</v>
      </c>
      <c r="G55" s="58"/>
      <c r="H55" s="59">
        <f t="shared" si="1"/>
        <v>0</v>
      </c>
      <c r="I55" s="13"/>
      <c r="J55" s="13"/>
      <c r="K55" s="13"/>
    </row>
    <row r="56" spans="1:11">
      <c r="A56" s="46" t="s">
        <v>38</v>
      </c>
      <c r="B56" s="48">
        <f>SUM(B51:B55)</f>
        <v>75331.390000000014</v>
      </c>
      <c r="C56" s="49"/>
      <c r="D56" s="48">
        <f>SUM(D51:D55)</f>
        <v>42437</v>
      </c>
      <c r="E56" s="49"/>
      <c r="F56" s="63">
        <f>SUM(F51:F55)</f>
        <v>39293</v>
      </c>
      <c r="G56" s="48"/>
      <c r="H56" s="53">
        <f t="shared" si="1"/>
        <v>-3144</v>
      </c>
      <c r="I56" s="13"/>
      <c r="J56" s="13"/>
      <c r="K56" s="13"/>
    </row>
    <row r="57" spans="1:11" ht="9" customHeight="1">
      <c r="A57" s="16"/>
      <c r="B57" s="20"/>
      <c r="C57" s="21"/>
      <c r="D57" s="20"/>
      <c r="E57" s="21"/>
      <c r="F57" s="20"/>
      <c r="G57" s="20"/>
      <c r="H57" s="14"/>
      <c r="I57" s="13"/>
      <c r="J57" s="13"/>
      <c r="K57" s="13"/>
    </row>
    <row r="58" spans="1:11">
      <c r="A58" s="16" t="s">
        <v>72</v>
      </c>
      <c r="B58" s="20"/>
      <c r="C58" s="21"/>
      <c r="D58" s="20"/>
      <c r="E58" s="21"/>
      <c r="F58" s="20"/>
      <c r="G58" s="20"/>
      <c r="H58" s="14"/>
      <c r="I58" s="13"/>
      <c r="J58" s="13"/>
      <c r="K58" s="13"/>
    </row>
    <row r="59" spans="1:11">
      <c r="A59" s="16" t="s">
        <v>39</v>
      </c>
      <c r="B59" s="20"/>
      <c r="C59" s="21"/>
      <c r="D59" s="20"/>
      <c r="E59" s="21"/>
      <c r="F59" s="20"/>
      <c r="G59" s="20"/>
      <c r="H59" s="14"/>
      <c r="I59" s="13"/>
      <c r="J59" s="13"/>
      <c r="K59" s="13"/>
    </row>
    <row r="60" spans="1:11">
      <c r="A60" s="16" t="s">
        <v>29</v>
      </c>
      <c r="B60" s="20">
        <v>7838.8</v>
      </c>
      <c r="C60" s="21"/>
      <c r="D60" s="20">
        <v>8261</v>
      </c>
      <c r="E60" s="21"/>
      <c r="F60" s="65">
        <v>8024</v>
      </c>
      <c r="G60" s="20"/>
      <c r="H60" s="14">
        <f t="shared" si="1"/>
        <v>-237</v>
      </c>
      <c r="I60" s="13"/>
      <c r="J60" s="13"/>
      <c r="K60" s="13"/>
    </row>
    <row r="61" spans="1:11">
      <c r="A61" s="16" t="s">
        <v>30</v>
      </c>
      <c r="B61" s="20">
        <v>1400</v>
      </c>
      <c r="C61" s="21"/>
      <c r="D61" s="21">
        <v>2400</v>
      </c>
      <c r="E61" s="21"/>
      <c r="F61" s="65">
        <v>1300</v>
      </c>
      <c r="G61" s="20"/>
      <c r="H61" s="14">
        <f t="shared" si="1"/>
        <v>-1100</v>
      </c>
      <c r="I61" s="13"/>
      <c r="J61" s="13"/>
      <c r="K61" s="13"/>
    </row>
    <row r="62" spans="1:11">
      <c r="A62" s="16" t="s">
        <v>31</v>
      </c>
      <c r="B62" s="20">
        <v>987.52</v>
      </c>
      <c r="C62" s="21"/>
      <c r="D62" s="20">
        <v>1500</v>
      </c>
      <c r="E62" s="21"/>
      <c r="F62" s="65">
        <v>1200</v>
      </c>
      <c r="G62" s="20"/>
      <c r="H62" s="14">
        <f t="shared" si="1"/>
        <v>-300</v>
      </c>
      <c r="I62" s="13"/>
      <c r="J62" s="13"/>
      <c r="K62" s="13"/>
    </row>
    <row r="63" spans="1:11">
      <c r="A63" s="16" t="s">
        <v>32</v>
      </c>
      <c r="B63" s="24">
        <v>0</v>
      </c>
      <c r="C63" s="21"/>
      <c r="D63" s="24">
        <v>0</v>
      </c>
      <c r="E63" s="21"/>
      <c r="F63" s="24">
        <v>0</v>
      </c>
      <c r="G63" s="21"/>
      <c r="H63" s="14">
        <f t="shared" si="1"/>
        <v>0</v>
      </c>
      <c r="I63" s="13"/>
      <c r="J63" s="13"/>
      <c r="K63" s="13"/>
    </row>
    <row r="64" spans="1:11">
      <c r="A64" s="16" t="s">
        <v>52</v>
      </c>
      <c r="B64" s="20">
        <f>SUM(B60:B63)</f>
        <v>10226.32</v>
      </c>
      <c r="C64" s="21"/>
      <c r="D64" s="20">
        <f>SUM(D60:D63)</f>
        <v>12161</v>
      </c>
      <c r="E64" s="21"/>
      <c r="F64" s="65">
        <f>SUM(F60:F63)</f>
        <v>10524</v>
      </c>
      <c r="G64" s="20"/>
      <c r="H64" s="23">
        <f t="shared" si="1"/>
        <v>-1637</v>
      </c>
      <c r="I64" s="13"/>
      <c r="J64" s="13"/>
      <c r="K64" s="13"/>
    </row>
    <row r="65" spans="1:11" ht="9" customHeight="1">
      <c r="A65" s="16"/>
      <c r="B65" s="20"/>
      <c r="C65" s="21"/>
      <c r="D65" s="20"/>
      <c r="E65" s="21"/>
      <c r="F65" s="20"/>
      <c r="G65" s="20"/>
      <c r="H65" s="14"/>
      <c r="I65" s="13"/>
      <c r="J65" s="13"/>
      <c r="K65" s="13"/>
    </row>
    <row r="66" spans="1:11">
      <c r="A66" s="16" t="s">
        <v>73</v>
      </c>
      <c r="B66" s="20"/>
      <c r="C66" s="21"/>
      <c r="D66" s="20"/>
      <c r="E66" s="21"/>
      <c r="F66" s="20"/>
      <c r="G66" s="20"/>
      <c r="H66" s="14"/>
      <c r="I66" s="13"/>
      <c r="J66" s="13"/>
      <c r="K66" s="13"/>
    </row>
    <row r="67" spans="1:11">
      <c r="A67" s="16" t="s">
        <v>29</v>
      </c>
      <c r="B67" s="20">
        <v>20206.95</v>
      </c>
      <c r="C67" s="21"/>
      <c r="D67" s="20">
        <v>23442</v>
      </c>
      <c r="E67" s="21"/>
      <c r="F67" s="20">
        <v>23659</v>
      </c>
      <c r="G67" s="20"/>
      <c r="H67" s="14">
        <f t="shared" si="1"/>
        <v>217</v>
      </c>
      <c r="I67" s="13"/>
      <c r="J67" s="13"/>
      <c r="K67" s="13"/>
    </row>
    <row r="68" spans="1:11">
      <c r="A68" s="16" t="s">
        <v>30</v>
      </c>
      <c r="B68" s="20">
        <v>53793.21</v>
      </c>
      <c r="C68" s="21"/>
      <c r="D68" s="20">
        <v>41800</v>
      </c>
      <c r="E68" s="21"/>
      <c r="F68" s="20">
        <v>44300</v>
      </c>
      <c r="G68" s="20"/>
      <c r="H68" s="14">
        <f t="shared" si="1"/>
        <v>2500</v>
      </c>
      <c r="I68" s="13"/>
      <c r="J68" s="13"/>
      <c r="K68" s="13"/>
    </row>
    <row r="69" spans="1:11">
      <c r="A69" s="16" t="s">
        <v>31</v>
      </c>
      <c r="B69" s="20">
        <v>281.49</v>
      </c>
      <c r="C69" s="21"/>
      <c r="D69" s="20">
        <v>500</v>
      </c>
      <c r="E69" s="21"/>
      <c r="F69" s="20">
        <v>500</v>
      </c>
      <c r="G69" s="20"/>
      <c r="H69" s="14">
        <f t="shared" si="1"/>
        <v>0</v>
      </c>
      <c r="I69" s="13"/>
      <c r="J69" s="13"/>
      <c r="K69" s="13"/>
    </row>
    <row r="70" spans="1:11">
      <c r="A70" s="16" t="s">
        <v>32</v>
      </c>
      <c r="B70" s="21">
        <v>7609.42</v>
      </c>
      <c r="C70" s="21"/>
      <c r="D70" s="21">
        <v>7200</v>
      </c>
      <c r="E70" s="21"/>
      <c r="F70" s="21">
        <v>1475</v>
      </c>
      <c r="G70" s="21"/>
      <c r="H70" s="14">
        <f t="shared" si="1"/>
        <v>-5725</v>
      </c>
      <c r="I70" s="13"/>
      <c r="J70" s="13"/>
      <c r="K70" s="13"/>
    </row>
    <row r="71" spans="1:11">
      <c r="A71" s="16" t="s">
        <v>33</v>
      </c>
      <c r="B71" s="24">
        <v>0</v>
      </c>
      <c r="C71" s="21"/>
      <c r="D71" s="24">
        <v>250</v>
      </c>
      <c r="E71" s="21"/>
      <c r="F71" s="24">
        <v>0</v>
      </c>
      <c r="G71" s="26"/>
      <c r="H71" s="14">
        <f t="shared" si="1"/>
        <v>-250</v>
      </c>
      <c r="I71" s="13"/>
      <c r="J71" s="13"/>
      <c r="K71" s="13"/>
    </row>
    <row r="72" spans="1:11">
      <c r="A72" s="16" t="s">
        <v>40</v>
      </c>
      <c r="B72" s="20">
        <f>SUM(B67:B71)</f>
        <v>81891.070000000007</v>
      </c>
      <c r="C72" s="21"/>
      <c r="D72" s="20">
        <f>SUM(D67:D71)</f>
        <v>73192</v>
      </c>
      <c r="E72" s="21"/>
      <c r="F72" s="20">
        <f>SUM(F67:F71)</f>
        <v>69934</v>
      </c>
      <c r="G72" s="20"/>
      <c r="H72" s="23">
        <f t="shared" si="1"/>
        <v>-3258</v>
      </c>
      <c r="I72" s="13"/>
      <c r="J72" s="13"/>
      <c r="K72" s="13"/>
    </row>
    <row r="73" spans="1:11" ht="9" customHeight="1">
      <c r="A73" s="16"/>
      <c r="B73" s="20"/>
      <c r="C73" s="21"/>
      <c r="D73" s="20"/>
      <c r="E73" s="21"/>
      <c r="F73" s="20"/>
      <c r="G73" s="20"/>
      <c r="H73" s="14"/>
      <c r="I73" s="13"/>
      <c r="J73" s="13"/>
      <c r="K73" s="13"/>
    </row>
    <row r="74" spans="1:11">
      <c r="A74" s="16" t="s">
        <v>74</v>
      </c>
      <c r="B74" s="20"/>
      <c r="C74" s="21"/>
      <c r="D74" s="20"/>
      <c r="E74" s="21"/>
      <c r="F74" s="20"/>
      <c r="G74" s="20"/>
      <c r="H74" s="14"/>
      <c r="I74" s="13"/>
      <c r="J74" s="13"/>
      <c r="K74" s="13"/>
    </row>
    <row r="75" spans="1:11">
      <c r="A75" s="16" t="s">
        <v>29</v>
      </c>
      <c r="B75" s="20">
        <v>20507.509999999998</v>
      </c>
      <c r="C75" s="21"/>
      <c r="D75" s="20">
        <v>17735</v>
      </c>
      <c r="E75" s="21"/>
      <c r="F75" s="20">
        <v>20331</v>
      </c>
      <c r="G75" s="20"/>
      <c r="H75" s="14">
        <f t="shared" si="1"/>
        <v>2596</v>
      </c>
      <c r="I75" s="13"/>
      <c r="J75" s="13"/>
      <c r="K75" s="13"/>
    </row>
    <row r="76" spans="1:11">
      <c r="A76" s="16" t="s">
        <v>30</v>
      </c>
      <c r="B76" s="20">
        <v>66661.38</v>
      </c>
      <c r="C76" s="21"/>
      <c r="D76" s="20">
        <v>58900</v>
      </c>
      <c r="E76" s="21"/>
      <c r="F76" s="65">
        <v>51932</v>
      </c>
      <c r="G76" s="20"/>
      <c r="H76" s="14">
        <f t="shared" si="1"/>
        <v>-6968</v>
      </c>
      <c r="I76" s="13"/>
      <c r="J76" s="13"/>
      <c r="K76" s="13"/>
    </row>
    <row r="77" spans="1:11">
      <c r="A77" s="16" t="s">
        <v>31</v>
      </c>
      <c r="B77" s="20">
        <v>5183.16</v>
      </c>
      <c r="C77" s="21"/>
      <c r="D77" s="20">
        <v>5500</v>
      </c>
      <c r="E77" s="21"/>
      <c r="F77" s="20">
        <v>5100</v>
      </c>
      <c r="G77" s="20"/>
      <c r="H77" s="14">
        <f t="shared" si="1"/>
        <v>-400</v>
      </c>
      <c r="I77" s="13"/>
      <c r="J77" s="13"/>
      <c r="K77" s="13"/>
    </row>
    <row r="78" spans="1:11">
      <c r="A78" s="16" t="s">
        <v>32</v>
      </c>
      <c r="B78" s="20">
        <v>5448.97</v>
      </c>
      <c r="C78" s="21"/>
      <c r="D78" s="20">
        <v>12000</v>
      </c>
      <c r="E78" s="21"/>
      <c r="F78" s="20">
        <v>6301</v>
      </c>
      <c r="G78" s="20"/>
      <c r="H78" s="14">
        <f t="shared" si="1"/>
        <v>-5699</v>
      </c>
      <c r="I78" s="13"/>
      <c r="J78" s="13"/>
      <c r="K78" s="13"/>
    </row>
    <row r="79" spans="1:11" ht="16.5">
      <c r="A79" s="16" t="s">
        <v>33</v>
      </c>
      <c r="B79" s="24">
        <v>0</v>
      </c>
      <c r="C79" s="21"/>
      <c r="D79" s="24">
        <v>2500</v>
      </c>
      <c r="E79" s="21"/>
      <c r="F79" s="24">
        <v>500</v>
      </c>
      <c r="G79" s="25"/>
      <c r="H79" s="14">
        <f t="shared" si="1"/>
        <v>-2000</v>
      </c>
      <c r="I79" s="13"/>
      <c r="J79" s="13"/>
      <c r="K79" s="13"/>
    </row>
    <row r="80" spans="1:11">
      <c r="A80" s="16" t="s">
        <v>41</v>
      </c>
      <c r="B80" s="20">
        <f>SUM(B75:B79)</f>
        <v>97801.02</v>
      </c>
      <c r="C80" s="21"/>
      <c r="D80" s="20">
        <f>SUM(D75:D79)</f>
        <v>96635</v>
      </c>
      <c r="E80" s="21"/>
      <c r="F80" s="65">
        <f>SUM(F75:F79)</f>
        <v>84164</v>
      </c>
      <c r="G80" s="20"/>
      <c r="H80" s="23">
        <f t="shared" si="1"/>
        <v>-12471</v>
      </c>
      <c r="I80" s="13"/>
      <c r="J80" s="13"/>
      <c r="K80" s="13"/>
    </row>
    <row r="81" spans="1:11" ht="9" customHeight="1">
      <c r="A81" s="16"/>
      <c r="B81" s="20"/>
      <c r="C81" s="21"/>
      <c r="D81" s="20"/>
      <c r="E81" s="21"/>
      <c r="F81" s="20"/>
      <c r="G81" s="20"/>
      <c r="H81" s="14"/>
      <c r="I81" s="13"/>
      <c r="J81" s="13"/>
      <c r="K81" s="13"/>
    </row>
    <row r="82" spans="1:11">
      <c r="A82" s="16" t="s">
        <v>82</v>
      </c>
      <c r="B82" s="20"/>
      <c r="C82" s="21"/>
      <c r="D82" s="20"/>
      <c r="E82" s="21"/>
      <c r="F82" s="20"/>
      <c r="G82" s="20"/>
      <c r="H82" s="14"/>
      <c r="I82" s="13"/>
      <c r="J82" s="13"/>
      <c r="K82" s="13"/>
    </row>
    <row r="83" spans="1:11">
      <c r="A83" s="16" t="s">
        <v>83</v>
      </c>
      <c r="B83" s="20">
        <v>1000</v>
      </c>
      <c r="C83" s="21"/>
      <c r="D83" s="20">
        <v>5200</v>
      </c>
      <c r="E83" s="21"/>
      <c r="F83" s="65">
        <v>5500</v>
      </c>
      <c r="G83" s="20"/>
      <c r="H83" s="14">
        <f t="shared" si="1"/>
        <v>300</v>
      </c>
      <c r="I83" s="13"/>
      <c r="J83" s="13"/>
      <c r="K83" s="13"/>
    </row>
    <row r="84" spans="1:11" ht="9" customHeight="1">
      <c r="A84" s="16"/>
      <c r="B84" s="20"/>
      <c r="C84" s="21"/>
      <c r="D84" s="20"/>
      <c r="E84" s="21"/>
      <c r="F84" s="20"/>
      <c r="G84" s="20"/>
      <c r="H84" s="14"/>
      <c r="I84" s="13"/>
      <c r="J84" s="13"/>
      <c r="K84" s="13"/>
    </row>
    <row r="85" spans="1:11">
      <c r="A85" s="16" t="s">
        <v>97</v>
      </c>
      <c r="B85" s="20">
        <v>13114.37</v>
      </c>
      <c r="C85" s="21"/>
      <c r="D85" s="20">
        <v>14000</v>
      </c>
      <c r="E85" s="21"/>
      <c r="F85" s="20">
        <v>13500</v>
      </c>
      <c r="G85" s="20"/>
      <c r="H85" s="14">
        <f t="shared" si="1"/>
        <v>-500</v>
      </c>
      <c r="I85" s="13"/>
      <c r="J85" s="13"/>
      <c r="K85" s="13"/>
    </row>
    <row r="86" spans="1:11" ht="9" customHeight="1">
      <c r="A86" s="16"/>
      <c r="B86" s="20"/>
      <c r="C86" s="21"/>
      <c r="D86" s="20"/>
      <c r="E86" s="21"/>
      <c r="F86" s="20"/>
      <c r="G86" s="20"/>
      <c r="H86" s="14"/>
      <c r="I86" s="13"/>
      <c r="J86" s="13"/>
      <c r="K86" s="13"/>
    </row>
    <row r="87" spans="1:11">
      <c r="A87" s="16" t="s">
        <v>75</v>
      </c>
      <c r="B87" s="20">
        <v>7031.83</v>
      </c>
      <c r="C87" s="21"/>
      <c r="D87" s="20">
        <v>5000</v>
      </c>
      <c r="E87" s="21"/>
      <c r="F87" s="20">
        <v>5500</v>
      </c>
      <c r="G87" s="20"/>
      <c r="H87" s="14">
        <f>F87-D87</f>
        <v>500</v>
      </c>
      <c r="I87" s="13"/>
      <c r="J87" s="13"/>
      <c r="K87" s="13"/>
    </row>
    <row r="88" spans="1:11" ht="9" customHeight="1">
      <c r="A88" s="16"/>
      <c r="B88" s="20"/>
      <c r="C88" s="21"/>
      <c r="D88" s="20"/>
      <c r="E88" s="21"/>
      <c r="F88" s="20"/>
      <c r="G88" s="20"/>
      <c r="H88" s="14"/>
      <c r="I88" s="13"/>
      <c r="J88" s="13"/>
      <c r="K88" s="13"/>
    </row>
    <row r="89" spans="1:11">
      <c r="A89" s="16" t="s">
        <v>42</v>
      </c>
      <c r="B89" s="20">
        <f>SUM(B13,B21,B27,B35,B42,B56,B64,B72,B80,B83,B85,B87)</f>
        <v>669053.09999999986</v>
      </c>
      <c r="C89" s="21"/>
      <c r="D89" s="20">
        <f>SUM(D13,D21,D27,D35,D42,D56,D64,D72,D80,D83,D85,D87)</f>
        <v>645866</v>
      </c>
      <c r="E89" s="21"/>
      <c r="F89" s="20">
        <f>SUM(F13,F21,F27,F35,F42,F56,F64,F72,F80,F83,F85,F87)</f>
        <v>672884</v>
      </c>
      <c r="G89" s="20"/>
      <c r="H89" s="14">
        <f>F89-D89</f>
        <v>27018</v>
      </c>
      <c r="I89" s="13"/>
      <c r="J89" s="13"/>
      <c r="K89" s="13"/>
    </row>
    <row r="90" spans="1:11">
      <c r="A90" s="16"/>
      <c r="B90" s="16"/>
      <c r="C90" s="16"/>
      <c r="D90" s="16"/>
      <c r="E90" s="16"/>
      <c r="F90" s="16"/>
      <c r="G90" s="16"/>
      <c r="H90" s="16"/>
    </row>
    <row r="91" spans="1:11">
      <c r="A91" s="16"/>
      <c r="B91" s="16"/>
      <c r="C91" s="16"/>
      <c r="D91" s="16"/>
      <c r="E91" s="16"/>
      <c r="F91" s="16"/>
      <c r="G91" s="16"/>
      <c r="H91" s="16"/>
    </row>
    <row r="92" spans="1:11">
      <c r="A92" s="16"/>
      <c r="B92" s="16"/>
      <c r="C92" s="16"/>
      <c r="D92" s="16"/>
      <c r="E92" s="16"/>
      <c r="F92" s="16"/>
      <c r="G92" s="16"/>
      <c r="H92" s="16"/>
    </row>
    <row r="93" spans="1:11">
      <c r="A93" s="16"/>
      <c r="B93" s="16"/>
      <c r="C93" s="16"/>
      <c r="D93" s="16"/>
      <c r="E93" s="16"/>
      <c r="F93" s="16"/>
      <c r="G93" s="16"/>
      <c r="H93" s="16"/>
    </row>
    <row r="94" spans="1:11">
      <c r="A94" s="16"/>
      <c r="B94" s="16"/>
      <c r="C94" s="16"/>
      <c r="D94" s="16"/>
      <c r="E94" s="16"/>
      <c r="F94" s="16"/>
      <c r="G94" s="16"/>
      <c r="H94" s="16"/>
    </row>
    <row r="114" ht="18.75" customHeight="1"/>
  </sheetData>
  <mergeCells count="3">
    <mergeCell ref="A1:H1"/>
    <mergeCell ref="A2:H2"/>
    <mergeCell ref="A3:H3"/>
  </mergeCells>
  <phoneticPr fontId="0" type="noConversion"/>
  <printOptions horizontalCentered="1"/>
  <pageMargins left="0" right="0" top="0.65" bottom="0.64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7"/>
  <dimension ref="A1:H17"/>
  <sheetViews>
    <sheetView workbookViewId="0">
      <selection activeCell="F16" sqref="F16"/>
    </sheetView>
  </sheetViews>
  <sheetFormatPr defaultRowHeight="14.25"/>
  <cols>
    <col min="1" max="1" width="35.42578125" style="6" customWidth="1"/>
    <col min="2" max="2" width="13.5703125" style="6" customWidth="1"/>
    <col min="3" max="3" width="2.42578125" style="6" customWidth="1"/>
    <col min="4" max="4" width="13.5703125" style="6" customWidth="1"/>
    <col min="5" max="5" width="2.42578125" style="6" customWidth="1"/>
    <col min="6" max="6" width="13.5703125" style="6" customWidth="1"/>
    <col min="7" max="7" width="2.42578125" style="6" customWidth="1"/>
    <col min="8" max="8" width="12.5703125" style="6" customWidth="1"/>
    <col min="9" max="16384" width="9.140625" style="4"/>
  </cols>
  <sheetData>
    <row r="1" spans="1:8" ht="15.75" customHeight="1">
      <c r="A1" s="72" t="s">
        <v>64</v>
      </c>
      <c r="B1" s="72"/>
      <c r="C1" s="72"/>
      <c r="D1" s="72"/>
      <c r="E1" s="72"/>
      <c r="F1" s="72"/>
      <c r="G1" s="72"/>
      <c r="H1" s="72"/>
    </row>
    <row r="2" spans="1:8" ht="15.75" customHeight="1">
      <c r="A2" s="72" t="s">
        <v>79</v>
      </c>
      <c r="B2" s="72"/>
      <c r="C2" s="72"/>
      <c r="D2" s="72"/>
      <c r="E2" s="72"/>
      <c r="F2" s="72"/>
      <c r="G2" s="72"/>
      <c r="H2" s="72"/>
    </row>
    <row r="3" spans="1:8" ht="15.75" customHeight="1">
      <c r="A3" s="72" t="s">
        <v>106</v>
      </c>
      <c r="B3" s="72"/>
      <c r="C3" s="72"/>
      <c r="D3" s="72"/>
      <c r="E3" s="72"/>
      <c r="F3" s="72"/>
      <c r="G3" s="72"/>
      <c r="H3" s="72"/>
    </row>
    <row r="4" spans="1:8" ht="12.75" customHeight="1">
      <c r="A4" s="14"/>
      <c r="B4" s="14"/>
      <c r="C4" s="14"/>
      <c r="D4" s="14"/>
      <c r="E4" s="14"/>
      <c r="F4" s="14"/>
      <c r="G4" s="14"/>
      <c r="H4" s="14"/>
    </row>
    <row r="5" spans="1:8" ht="12.75" customHeight="1">
      <c r="A5" s="14"/>
      <c r="B5" s="14"/>
      <c r="C5" s="14"/>
      <c r="D5" s="14"/>
      <c r="E5" s="14"/>
      <c r="F5" s="14"/>
      <c r="G5" s="14"/>
      <c r="H5" s="14"/>
    </row>
    <row r="6" spans="1:8">
      <c r="A6" s="16"/>
      <c r="B6" s="16"/>
      <c r="C6" s="16"/>
      <c r="D6" s="16"/>
      <c r="E6" s="16"/>
      <c r="F6" s="16"/>
      <c r="G6" s="16"/>
      <c r="H6" s="16"/>
    </row>
    <row r="7" spans="1:8">
      <c r="A7" s="16"/>
      <c r="B7" s="14" t="s">
        <v>98</v>
      </c>
      <c r="C7" s="15"/>
      <c r="D7" s="14" t="s">
        <v>101</v>
      </c>
      <c r="E7" s="14"/>
      <c r="F7" s="14" t="s">
        <v>106</v>
      </c>
      <c r="G7" s="14"/>
      <c r="H7" s="14"/>
    </row>
    <row r="8" spans="1:8" ht="33">
      <c r="A8" s="17" t="s">
        <v>43</v>
      </c>
      <c r="B8" s="18" t="s">
        <v>105</v>
      </c>
      <c r="C8" s="19"/>
      <c r="D8" s="18" t="s">
        <v>99</v>
      </c>
      <c r="E8" s="18"/>
      <c r="F8" s="18" t="s">
        <v>19</v>
      </c>
      <c r="G8" s="18"/>
      <c r="H8" s="18" t="s">
        <v>107</v>
      </c>
    </row>
    <row r="9" spans="1:8" ht="16.5">
      <c r="A9" s="17"/>
      <c r="B9" s="16"/>
      <c r="C9" s="16"/>
      <c r="D9" s="16"/>
      <c r="E9" s="16"/>
      <c r="F9" s="16"/>
      <c r="G9" s="16"/>
      <c r="H9" s="17"/>
    </row>
    <row r="10" spans="1:8">
      <c r="A10" s="16" t="s">
        <v>86</v>
      </c>
      <c r="B10" s="16"/>
      <c r="C10" s="16"/>
      <c r="D10" s="16"/>
      <c r="E10" s="16"/>
      <c r="F10" s="16"/>
      <c r="G10" s="16"/>
      <c r="H10" s="16"/>
    </row>
    <row r="11" spans="1:8">
      <c r="A11" s="38" t="s">
        <v>91</v>
      </c>
      <c r="B11" s="20">
        <v>44825.39</v>
      </c>
      <c r="C11" s="20"/>
      <c r="D11" s="20">
        <v>45537</v>
      </c>
      <c r="E11" s="20"/>
      <c r="F11" s="20">
        <v>27199</v>
      </c>
      <c r="G11" s="20"/>
      <c r="H11" s="16">
        <f t="shared" ref="H11:H16" si="0">F11-D11</f>
        <v>-18338</v>
      </c>
    </row>
    <row r="12" spans="1:8">
      <c r="A12" s="38" t="s">
        <v>87</v>
      </c>
      <c r="B12" s="20">
        <v>3551.95</v>
      </c>
      <c r="C12" s="20"/>
      <c r="D12" s="20">
        <v>3000</v>
      </c>
      <c r="E12" s="20"/>
      <c r="F12" s="20">
        <v>1150</v>
      </c>
      <c r="G12" s="20"/>
      <c r="H12" s="16">
        <f t="shared" si="0"/>
        <v>-1850</v>
      </c>
    </row>
    <row r="13" spans="1:8">
      <c r="A13" s="38" t="s">
        <v>88</v>
      </c>
      <c r="B13" s="20">
        <v>35390.1</v>
      </c>
      <c r="C13" s="20"/>
      <c r="D13" s="20">
        <v>39000</v>
      </c>
      <c r="E13" s="20"/>
      <c r="F13" s="20">
        <v>38700</v>
      </c>
      <c r="G13" s="20"/>
      <c r="H13" s="16">
        <f t="shared" si="0"/>
        <v>-300</v>
      </c>
    </row>
    <row r="14" spans="1:8">
      <c r="A14" s="38" t="s">
        <v>89</v>
      </c>
      <c r="B14" s="20">
        <v>64</v>
      </c>
      <c r="C14" s="20"/>
      <c r="D14" s="20">
        <v>0</v>
      </c>
      <c r="E14" s="20"/>
      <c r="F14" s="20">
        <v>0</v>
      </c>
      <c r="G14" s="20"/>
      <c r="H14" s="16">
        <f t="shared" si="0"/>
        <v>0</v>
      </c>
    </row>
    <row r="15" spans="1:8">
      <c r="A15" s="38" t="s">
        <v>90</v>
      </c>
      <c r="B15" s="24">
        <v>0</v>
      </c>
      <c r="C15" s="20"/>
      <c r="D15" s="24">
        <v>3000</v>
      </c>
      <c r="E15" s="20"/>
      <c r="F15" s="24">
        <v>1000</v>
      </c>
      <c r="G15" s="20"/>
      <c r="H15" s="16">
        <f t="shared" si="0"/>
        <v>-2000</v>
      </c>
    </row>
    <row r="16" spans="1:8">
      <c r="A16" s="16" t="s">
        <v>48</v>
      </c>
      <c r="B16" s="20">
        <f>SUM(B11:B15)</f>
        <v>83831.44</v>
      </c>
      <c r="C16" s="20"/>
      <c r="D16" s="20">
        <f>SUM(D11:D15)</f>
        <v>90537</v>
      </c>
      <c r="E16" s="20"/>
      <c r="F16" s="20">
        <f>SUM(F11:F15)</f>
        <v>68049</v>
      </c>
      <c r="G16" s="20"/>
      <c r="H16" s="45">
        <f t="shared" si="0"/>
        <v>-22488</v>
      </c>
    </row>
    <row r="17" spans="1:8">
      <c r="A17" s="16"/>
      <c r="B17" s="16"/>
      <c r="C17" s="16"/>
      <c r="D17" s="16"/>
      <c r="E17" s="16"/>
      <c r="F17" s="16"/>
      <c r="G17" s="16"/>
      <c r="H17" s="16"/>
    </row>
  </sheetData>
  <mergeCells count="3">
    <mergeCell ref="A1:H1"/>
    <mergeCell ref="A2:H2"/>
    <mergeCell ref="A3:H3"/>
  </mergeCells>
  <phoneticPr fontId="0" type="noConversion"/>
  <printOptions horizontalCentered="1"/>
  <pageMargins left="0.7" right="0.41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COVER</vt:lpstr>
      <vt:lpstr>FUND 199 (2)</vt:lpstr>
      <vt:lpstr>FUND 240 (2)</vt:lpstr>
      <vt:lpstr>COMBINED</vt:lpstr>
      <vt:lpstr>FUND 199 BY FNC &amp; OBJ</vt:lpstr>
      <vt:lpstr>FUND 240 BY FNC &amp; OBJ</vt:lpstr>
      <vt:lpstr>COVER!Print_Area</vt:lpstr>
      <vt:lpstr>'FUND 199 (2)'!Print_Area</vt:lpstr>
      <vt:lpstr>'FUND 240 (2)'!Print_Area</vt:lpstr>
      <vt:lpstr>'FUND 240 BY FNC &amp; OBJ'!Print_Area</vt:lpstr>
      <vt:lpstr>'FUND 199 BY FNC &amp; OBJ'!Print_Titles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DISD </dc:creator>
  <cp:lastModifiedBy>mdavenport</cp:lastModifiedBy>
  <cp:lastPrinted>2013-07-17T18:41:40Z</cp:lastPrinted>
  <dcterms:created xsi:type="dcterms:W3CDTF">2000-08-14T21:24:34Z</dcterms:created>
  <dcterms:modified xsi:type="dcterms:W3CDTF">2013-12-23T15:52:21Z</dcterms:modified>
</cp:coreProperties>
</file>